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Objects="placeholders" codeName="ThisWorkbook"/>
  <mc:AlternateContent xmlns:mc="http://schemas.openxmlformats.org/markup-compatibility/2006">
    <mc:Choice Requires="x15">
      <x15ac:absPath xmlns:x15ac="http://schemas.microsoft.com/office/spreadsheetml/2010/11/ac" url="F:\Présidence Nicolas Gasnier\Olympiade 2025 - 2028\Saison 2025-2026\Réunion de bureau\Fin de saison\"/>
    </mc:Choice>
  </mc:AlternateContent>
  <bookViews>
    <workbookView xWindow="-120" yWindow="-120" windowWidth="15480" windowHeight="11640"/>
  </bookViews>
  <sheets>
    <sheet name="Planning" sheetId="1" r:id="rId1"/>
    <sheet name="mode d'emploi" sheetId="2" r:id="rId2"/>
    <sheet name="paramètres" sheetId="3" r:id="rId3"/>
    <sheet name="jours fériés" sheetId="5" r:id="rId4"/>
    <sheet name="vacances scolaires" sheetId="6" r:id="rId5"/>
    <sheet name="libre" sheetId="7" r:id="rId6"/>
  </sheets>
  <externalReferences>
    <externalReference r:id="rId7"/>
  </externalReferences>
  <definedNames>
    <definedName name="_xlnm._FilterDatabase" localSheetId="0" hidden="1">Planning!$A$2:$BJ$37</definedName>
    <definedName name="_xlnm._FilterDatabase" localSheetId="4" hidden="1">'vacances scolaires'!$K$1:$N$382</definedName>
    <definedName name="_Order1" hidden="1">0</definedName>
    <definedName name="A_1">'vacances scolaires'!$B:$B</definedName>
    <definedName name="A_2">'vacances scolaires'!$C:$C</definedName>
    <definedName name="A_3">'vacances scolaires'!$B$5</definedName>
    <definedName name="A_4">'vacances scolaires'!$C$5</definedName>
    <definedName name="annee_1">'jours fériés'!$R$1</definedName>
    <definedName name="annee_z">'jours fériés'!$R$2</definedName>
    <definedName name="années_fériés">'jours fériés'!$A:$A</definedName>
    <definedName name="B_1">'vacances scolaires'!$D:$D</definedName>
    <definedName name="B_2">'vacances scolaires'!$E:$E</definedName>
    <definedName name="C_1">'vacances scolaires'!$F:$F</definedName>
    <definedName name="C_2">'vacances scolaires'!$G:$G</definedName>
    <definedName name="choix_zone">'vacances scolaires'!$J$1</definedName>
    <definedName name="Compteur">paramètres!$B$20</definedName>
    <definedName name="d">'vacances scolaires'!$I:$I</definedName>
    <definedName name="DateEnreg">paramètres!$B$21</definedName>
    <definedName name="DateInitiale">Planning!$C$2</definedName>
    <definedName name="derniers_jours">Planning!$34:$34</definedName>
    <definedName name="fériés">OFFSET(start_fériés,position_année,0,annee_z-annee_1+1,nb_fériés)</definedName>
    <definedName name="fete_nat">'jours fériés'!$K$1</definedName>
    <definedName name="fete_nat_jour">paramètres!$F$5</definedName>
    <definedName name="fete_nat_mois">paramètres!$E$5</definedName>
    <definedName name="fêtes_nat">paramètres!$D$12:$E$16</definedName>
    <definedName name="flag_alsace">paramètres!$C$6</definedName>
    <definedName name="formule_intéressante">Planning!$O$35</definedName>
    <definedName name="fr">OFFSET(start_fériés,position_année,0,annee_z-annee_1+1,nb_fériés)</definedName>
    <definedName name="import">'vacances scolaires'!$C:$G</definedName>
    <definedName name="label_mois">Planning!$2:$2</definedName>
    <definedName name="LF">paramètres!$F$1</definedName>
    <definedName name="liste_Zones">'vacances scolaires'!$Q$4:$Q$8</definedName>
    <definedName name="Macros">paramètres!$D$23</definedName>
    <definedName name="mode_Alsace">paramètres!$C$6</definedName>
    <definedName name="mode_Belgique">paramètres!$C$14</definedName>
    <definedName name="mode_entêtes">paramètres!$C$10</definedName>
    <definedName name="mode_France">paramètres!$C$12</definedName>
    <definedName name="mode_initial">paramètres!$C$4</definedName>
    <definedName name="mode_luxembourg">paramètres!$C$13</definedName>
    <definedName name="mode_suisse">paramètres!$C$15</definedName>
    <definedName name="mois">Planning!#REF!</definedName>
    <definedName name="nb_fériés">'jours fériés'!$R$4</definedName>
    <definedName name="NomAbsolu">paramètres!$B$17</definedName>
    <definedName name="pays">paramètres!$C$11</definedName>
    <definedName name="période">'vacances scolaires'!$A$12</definedName>
    <definedName name="position_année">'jours fériés'!$R$3</definedName>
    <definedName name="premier_jour">Planning!$C$4</definedName>
    <definedName name="samedi_ouvrable">paramètres!$C$7</definedName>
    <definedName name="sans_fériés">'jours fériés'!$R$6</definedName>
    <definedName name="sans_fond">paramètres!$C$8</definedName>
    <definedName name="sans_pentecote">paramètres!$C$9</definedName>
    <definedName name="sgzer">[1]paramètres!$C$7</definedName>
    <definedName name="start">Planning!$B$3</definedName>
    <definedName name="start_fériés">'jours fériés'!$B$2</definedName>
    <definedName name="StatutChargement">'vacances scolaires'!$J$5</definedName>
    <definedName name="table_Paques">'jours fériés'!$S:$T</definedName>
    <definedName name="texte_macros">paramètres!$D$24</definedName>
    <definedName name="V_1">'vacances scolaires'!$4:$4</definedName>
    <definedName name="V_2">'vacances scolaires'!$5:$5</definedName>
    <definedName name="V_3">'vacances scolaires'!$6:$6</definedName>
    <definedName name="V_4">'vacances scolaires'!$7:$7</definedName>
    <definedName name="V_5">'vacances scolaires'!$8:$8</definedName>
    <definedName name="V_6">'vacances scolaires'!$9:$9</definedName>
    <definedName name="V_max">'vacances scolaires'!$J$4</definedName>
    <definedName name="V_min">'vacances scolaires'!$J$3</definedName>
    <definedName name="version">Planning!$I$35</definedName>
    <definedName name="Z">'vacances scolaires'!$O:$O</definedName>
    <definedName name="Z_A">'vacances scolaires'!$K:$K</definedName>
    <definedName name="Z_B">'vacances scolaires'!$L:$L</definedName>
    <definedName name="Z_C">'vacances scolaires'!$M:$M</definedName>
    <definedName name="zone">'vacances scolaires'!$R$1</definedName>
    <definedName name="_xlnm.Print_Area" localSheetId="1">'mode d''emploi'!$A$2:$Q$29</definedName>
    <definedName name="_xlnm.Print_Area" localSheetId="0">Planning!$B$2:$BJ$34</definedName>
    <definedName name="zone_import">'vacances scolaires'!$A:$H</definedName>
    <definedName name="zone_impression">Planning!$B$1:$BJ$35</definedName>
  </definedNames>
  <calcPr calcId="152511"/>
</workbook>
</file>

<file path=xl/calcChain.xml><?xml version="1.0" encoding="utf-8"?>
<calcChain xmlns="http://schemas.openxmlformats.org/spreadsheetml/2006/main">
  <c r="I10" i="1" l="1"/>
  <c r="I11" i="1" s="1"/>
  <c r="C2" i="1" l="1"/>
  <c r="E8" i="6" l="1"/>
  <c r="C9" i="6"/>
  <c r="G8" i="6" l="1"/>
  <c r="C8" i="6"/>
  <c r="D9" i="6" l="1"/>
  <c r="F9" i="6" s="1"/>
  <c r="A9" i="6"/>
  <c r="A8" i="6"/>
  <c r="G7" i="6"/>
  <c r="E7" i="6"/>
  <c r="C7" i="6"/>
  <c r="A7" i="6"/>
  <c r="D6" i="6"/>
  <c r="F6" i="6" s="1"/>
  <c r="C6" i="6"/>
  <c r="E6" i="6" s="1"/>
  <c r="G6" i="6" s="1"/>
  <c r="A6" i="6"/>
  <c r="D5" i="6"/>
  <c r="F5" i="6" s="1"/>
  <c r="C5" i="6"/>
  <c r="E5" i="6" s="1"/>
  <c r="G5" i="6" s="1"/>
  <c r="A5" i="6"/>
  <c r="E4" i="6"/>
  <c r="G4" i="6" s="1"/>
  <c r="D4" i="6"/>
  <c r="F4" i="6" s="1"/>
  <c r="A4" i="6"/>
  <c r="E9" i="6" l="1"/>
  <c r="G9" i="6" s="1"/>
  <c r="B17" i="6"/>
  <c r="B16" i="6"/>
  <c r="B15" i="6"/>
  <c r="B14" i="6"/>
  <c r="B13" i="6"/>
  <c r="I10" i="6" l="1"/>
  <c r="I11" i="6" s="1"/>
  <c r="B11" i="6"/>
  <c r="B10" i="6"/>
  <c r="D9" i="3"/>
  <c r="D8" i="3"/>
  <c r="I4" i="1"/>
  <c r="I5" i="1" s="1"/>
  <c r="I6" i="1" s="1"/>
  <c r="I7" i="1" s="1"/>
  <c r="I8" i="1" s="1"/>
  <c r="I9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C5" i="1"/>
  <c r="C6" i="1" s="1"/>
  <c r="C12" i="3"/>
  <c r="P1" i="5" s="1"/>
  <c r="P43" i="5" s="1"/>
  <c r="C13" i="3"/>
  <c r="C14" i="3"/>
  <c r="R1" i="5"/>
  <c r="E15" i="3" s="1"/>
  <c r="C15" i="3"/>
  <c r="A2" i="5"/>
  <c r="I36" i="1"/>
  <c r="Q7" i="6"/>
  <c r="Q6" i="6"/>
  <c r="Q5" i="6"/>
  <c r="D4" i="1"/>
  <c r="R4" i="5"/>
  <c r="L2" i="5"/>
  <c r="F2" i="5"/>
  <c r="F1" i="3"/>
  <c r="N3" i="3"/>
  <c r="N4" i="3" s="1"/>
  <c r="N5" i="3" s="1"/>
  <c r="N6" i="3" s="1"/>
  <c r="N7" i="3" s="1"/>
  <c r="N8" i="3" s="1"/>
  <c r="N9" i="3" s="1"/>
  <c r="N10" i="3" s="1"/>
  <c r="N11" i="3" s="1"/>
  <c r="N12" i="3" s="1"/>
  <c r="N13" i="3" s="1"/>
  <c r="N14" i="3" s="1"/>
  <c r="N15" i="3" s="1"/>
  <c r="N16" i="3" s="1"/>
  <c r="D4" i="3"/>
  <c r="D6" i="3"/>
  <c r="D7" i="3"/>
  <c r="D10" i="3"/>
  <c r="D25" i="3"/>
  <c r="I13" i="2"/>
  <c r="M15" i="2"/>
  <c r="M13" i="2" s="1"/>
  <c r="I16" i="2"/>
  <c r="I17" i="2" s="1"/>
  <c r="I18" i="2" s="1"/>
  <c r="I19" i="2" s="1"/>
  <c r="I20" i="2" s="1"/>
  <c r="I21" i="2" s="1"/>
  <c r="I22" i="2" s="1"/>
  <c r="D2" i="5"/>
  <c r="P3" i="3"/>
  <c r="O3" i="3"/>
  <c r="O10" i="3"/>
  <c r="P11" i="3"/>
  <c r="P12" i="3"/>
  <c r="O8" i="3"/>
  <c r="O13" i="3"/>
  <c r="O2" i="3"/>
  <c r="P2" i="3"/>
  <c r="P10" i="3"/>
  <c r="P13" i="3"/>
  <c r="P9" i="3"/>
  <c r="P6" i="3"/>
  <c r="O5" i="3"/>
  <c r="O16" i="3"/>
  <c r="P4" i="3"/>
  <c r="O9" i="3"/>
  <c r="O6" i="3"/>
  <c r="P14" i="3"/>
  <c r="O4" i="3"/>
  <c r="P15" i="3"/>
  <c r="O14" i="3"/>
  <c r="O11" i="3"/>
  <c r="P7" i="3"/>
  <c r="O7" i="3"/>
  <c r="B23" i="3"/>
  <c r="P8" i="3"/>
  <c r="O15" i="3"/>
  <c r="P5" i="3"/>
  <c r="O12" i="3"/>
  <c r="P16" i="3"/>
  <c r="R1" i="6" l="1"/>
  <c r="M16" i="2"/>
  <c r="M17" i="2" s="1"/>
  <c r="M18" i="2" s="1"/>
  <c r="M19" i="2" s="1"/>
  <c r="M20" i="2" s="1"/>
  <c r="M21" i="2" s="1"/>
  <c r="M22" i="2" s="1"/>
  <c r="I2" i="1"/>
  <c r="E12" i="3"/>
  <c r="K1" i="5" s="1"/>
  <c r="K2" i="5" s="1"/>
  <c r="J4" i="1"/>
  <c r="E13" i="3"/>
  <c r="E14" i="3"/>
  <c r="C7" i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N1" i="5"/>
  <c r="N2" i="5" s="1"/>
  <c r="P51" i="5"/>
  <c r="P60" i="5"/>
  <c r="P55" i="5"/>
  <c r="P86" i="5"/>
  <c r="P77" i="5"/>
  <c r="P30" i="5"/>
  <c r="P41" i="5"/>
  <c r="P102" i="5"/>
  <c r="P44" i="5"/>
  <c r="P33" i="5"/>
  <c r="P13" i="5"/>
  <c r="P74" i="5"/>
  <c r="P18" i="5"/>
  <c r="P2" i="5"/>
  <c r="P27" i="5"/>
  <c r="P3" i="5"/>
  <c r="P93" i="5"/>
  <c r="P45" i="5"/>
  <c r="P87" i="5"/>
  <c r="P23" i="5"/>
  <c r="P94" i="5"/>
  <c r="P82" i="5"/>
  <c r="P66" i="5"/>
  <c r="P52" i="5"/>
  <c r="P38" i="5"/>
  <c r="P22" i="5"/>
  <c r="P10" i="5"/>
  <c r="P11" i="5"/>
  <c r="C3" i="5"/>
  <c r="C7" i="5"/>
  <c r="C11" i="5"/>
  <c r="C15" i="5"/>
  <c r="C19" i="5"/>
  <c r="C23" i="5"/>
  <c r="C27" i="5"/>
  <c r="C31" i="5"/>
  <c r="C35" i="5"/>
  <c r="C39" i="5"/>
  <c r="C43" i="5"/>
  <c r="C47" i="5"/>
  <c r="C51" i="5"/>
  <c r="C55" i="5"/>
  <c r="C59" i="5"/>
  <c r="C63" i="5"/>
  <c r="C67" i="5"/>
  <c r="C71" i="5"/>
  <c r="C75" i="5"/>
  <c r="C79" i="5"/>
  <c r="C83" i="5"/>
  <c r="C87" i="5"/>
  <c r="C91" i="5"/>
  <c r="C95" i="5"/>
  <c r="C99" i="5"/>
  <c r="C2" i="5"/>
  <c r="C4" i="5"/>
  <c r="C8" i="5"/>
  <c r="C12" i="5"/>
  <c r="C16" i="5"/>
  <c r="C20" i="5"/>
  <c r="C24" i="5"/>
  <c r="C28" i="5"/>
  <c r="C32" i="5"/>
  <c r="C36" i="5"/>
  <c r="C40" i="5"/>
  <c r="C44" i="5"/>
  <c r="C48" i="5"/>
  <c r="C52" i="5"/>
  <c r="C56" i="5"/>
  <c r="C60" i="5"/>
  <c r="C64" i="5"/>
  <c r="C68" i="5"/>
  <c r="C72" i="5"/>
  <c r="C76" i="5"/>
  <c r="C80" i="5"/>
  <c r="C84" i="5"/>
  <c r="C88" i="5"/>
  <c r="C92" i="5"/>
  <c r="C96" i="5"/>
  <c r="C100" i="5"/>
  <c r="C9" i="5"/>
  <c r="C13" i="5"/>
  <c r="C17" i="5"/>
  <c r="C21" i="5"/>
  <c r="C25" i="5"/>
  <c r="C29" i="5"/>
  <c r="C33" i="5"/>
  <c r="C37" i="5"/>
  <c r="C41" i="5"/>
  <c r="C45" i="5"/>
  <c r="C49" i="5"/>
  <c r="C53" i="5"/>
  <c r="C57" i="5"/>
  <c r="C61" i="5"/>
  <c r="C65" i="5"/>
  <c r="C69" i="5"/>
  <c r="C73" i="5"/>
  <c r="C77" i="5"/>
  <c r="C81" i="5"/>
  <c r="C85" i="5"/>
  <c r="C89" i="5"/>
  <c r="C93" i="5"/>
  <c r="C97" i="5"/>
  <c r="C101" i="5"/>
  <c r="C82" i="5"/>
  <c r="C90" i="5"/>
  <c r="C98" i="5"/>
  <c r="C5" i="5"/>
  <c r="C6" i="5"/>
  <c r="C10" i="5"/>
  <c r="C14" i="5"/>
  <c r="C18" i="5"/>
  <c r="C22" i="5"/>
  <c r="C26" i="5"/>
  <c r="C30" i="5"/>
  <c r="C34" i="5"/>
  <c r="C38" i="5"/>
  <c r="C42" i="5"/>
  <c r="C46" i="5"/>
  <c r="C50" i="5"/>
  <c r="C54" i="5"/>
  <c r="C58" i="5"/>
  <c r="C62" i="5"/>
  <c r="C66" i="5"/>
  <c r="C70" i="5"/>
  <c r="C74" i="5"/>
  <c r="C78" i="5"/>
  <c r="C86" i="5"/>
  <c r="C94" i="5"/>
  <c r="C102" i="5"/>
  <c r="P49" i="5"/>
  <c r="P99" i="5"/>
  <c r="P73" i="5"/>
  <c r="P85" i="5"/>
  <c r="P29" i="5"/>
  <c r="P63" i="5"/>
  <c r="P15" i="5"/>
  <c r="P92" i="5"/>
  <c r="P76" i="5"/>
  <c r="P62" i="5"/>
  <c r="P50" i="5"/>
  <c r="P34" i="5"/>
  <c r="P20" i="5"/>
  <c r="P6" i="5"/>
  <c r="P59" i="5"/>
  <c r="P35" i="5"/>
  <c r="P25" i="5"/>
  <c r="P53" i="5"/>
  <c r="P95" i="5"/>
  <c r="P47" i="5"/>
  <c r="P98" i="5"/>
  <c r="P84" i="5"/>
  <c r="P70" i="5"/>
  <c r="P54" i="5"/>
  <c r="P42" i="5"/>
  <c r="P28" i="5"/>
  <c r="P12" i="5"/>
  <c r="I32" i="1"/>
  <c r="E2" i="5"/>
  <c r="H2" i="5" s="1"/>
  <c r="I2" i="5"/>
  <c r="J2" i="5" s="1"/>
  <c r="P97" i="5"/>
  <c r="P8" i="5"/>
  <c r="P16" i="5"/>
  <c r="P24" i="5"/>
  <c r="P32" i="5"/>
  <c r="P40" i="5"/>
  <c r="P48" i="5"/>
  <c r="P56" i="5"/>
  <c r="P64" i="5"/>
  <c r="P72" i="5"/>
  <c r="P80" i="5"/>
  <c r="P88" i="5"/>
  <c r="P96" i="5"/>
  <c r="P7" i="5"/>
  <c r="P39" i="5"/>
  <c r="P71" i="5"/>
  <c r="P5" i="5"/>
  <c r="P37" i="5"/>
  <c r="P69" i="5"/>
  <c r="P101" i="5"/>
  <c r="P57" i="5"/>
  <c r="P19" i="5"/>
  <c r="P83" i="5"/>
  <c r="P91" i="5"/>
  <c r="P75" i="5"/>
  <c r="P81" i="5"/>
  <c r="P4" i="5"/>
  <c r="P14" i="5"/>
  <c r="P26" i="5"/>
  <c r="P36" i="5"/>
  <c r="P46" i="5"/>
  <c r="P58" i="5"/>
  <c r="P68" i="5"/>
  <c r="P78" i="5"/>
  <c r="P90" i="5"/>
  <c r="P100" i="5"/>
  <c r="P31" i="5"/>
  <c r="P79" i="5"/>
  <c r="P21" i="5"/>
  <c r="P61" i="5"/>
  <c r="P9" i="5"/>
  <c r="P89" i="5"/>
  <c r="P67" i="5"/>
  <c r="P17" i="5"/>
  <c r="P65" i="5"/>
  <c r="A3" i="5"/>
  <c r="O2" i="5"/>
  <c r="B2" i="5"/>
  <c r="M2" i="5"/>
  <c r="G1" i="5"/>
  <c r="D23" i="3"/>
  <c r="I33" i="1" l="1"/>
  <c r="I34" i="1" s="1"/>
  <c r="D5" i="3"/>
  <c r="F5" i="3" s="1"/>
  <c r="C32" i="1"/>
  <c r="C33" i="1" s="1"/>
  <c r="C34" i="1" s="1"/>
  <c r="C3" i="1" s="1"/>
  <c r="U4" i="1"/>
  <c r="V4" i="1" s="1"/>
  <c r="O2" i="1"/>
  <c r="P4" i="1"/>
  <c r="M3" i="5"/>
  <c r="O3" i="5"/>
  <c r="F3" i="5"/>
  <c r="D3" i="5"/>
  <c r="L3" i="5"/>
  <c r="A4" i="5"/>
  <c r="G4" i="5" s="1"/>
  <c r="N3" i="5"/>
  <c r="K3" i="5"/>
  <c r="B3" i="5"/>
  <c r="AA35" i="1"/>
  <c r="G2" i="5"/>
  <c r="G3" i="5"/>
  <c r="O32" i="1"/>
  <c r="O33" i="1" s="1"/>
  <c r="O34" i="1" s="1"/>
  <c r="H3" i="1" l="1"/>
  <c r="E5" i="3"/>
  <c r="U2" i="1"/>
  <c r="J4" i="6"/>
  <c r="U5" i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AA4" i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N3" i="1"/>
  <c r="B4" i="5"/>
  <c r="A5" i="5"/>
  <c r="M4" i="5"/>
  <c r="L4" i="5"/>
  <c r="F4" i="5"/>
  <c r="N4" i="5"/>
  <c r="D4" i="5"/>
  <c r="K4" i="5"/>
  <c r="O4" i="5"/>
  <c r="J3" i="6"/>
  <c r="E3" i="5"/>
  <c r="H3" i="5" s="1"/>
  <c r="I3" i="5"/>
  <c r="J3" i="5" s="1"/>
  <c r="L10" i="6"/>
  <c r="M10" i="6"/>
  <c r="K10" i="6"/>
  <c r="T3" i="1" l="1"/>
  <c r="O10" i="6"/>
  <c r="AG4" i="1"/>
  <c r="AH4" i="1" s="1"/>
  <c r="AA2" i="1"/>
  <c r="AB4" i="1"/>
  <c r="I4" i="5"/>
  <c r="J4" i="5" s="1"/>
  <c r="E4" i="5"/>
  <c r="H4" i="5" s="1"/>
  <c r="AA32" i="1"/>
  <c r="AA33" i="1" s="1"/>
  <c r="AA34" i="1" s="1"/>
  <c r="B5" i="5"/>
  <c r="F5" i="5"/>
  <c r="O5" i="5"/>
  <c r="A6" i="5"/>
  <c r="M5" i="5"/>
  <c r="N5" i="5"/>
  <c r="L5" i="5"/>
  <c r="D5" i="5"/>
  <c r="K5" i="5"/>
  <c r="G5" i="5"/>
  <c r="I12" i="6"/>
  <c r="K11" i="6"/>
  <c r="L11" i="6"/>
  <c r="M11" i="6"/>
  <c r="N10" i="6"/>
  <c r="Z3" i="1" l="1"/>
  <c r="O11" i="6"/>
  <c r="AG5" i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4" i="1" s="1"/>
  <c r="AG2" i="1"/>
  <c r="AM4" i="1"/>
  <c r="AM2" i="1" s="1"/>
  <c r="N11" i="6"/>
  <c r="L12" i="6"/>
  <c r="K12" i="6"/>
  <c r="I13" i="6"/>
  <c r="M12" i="6"/>
  <c r="I5" i="5"/>
  <c r="J5" i="5" s="1"/>
  <c r="E5" i="5"/>
  <c r="H5" i="5" s="1"/>
  <c r="D6" i="5"/>
  <c r="L6" i="5"/>
  <c r="A7" i="5"/>
  <c r="F6" i="5"/>
  <c r="O6" i="5"/>
  <c r="B6" i="5"/>
  <c r="K6" i="5"/>
  <c r="M6" i="5"/>
  <c r="N6" i="5"/>
  <c r="G6" i="5"/>
  <c r="AG32" i="1" l="1"/>
  <c r="AG33" i="1" s="1"/>
  <c r="O12" i="6"/>
  <c r="AN4" i="1"/>
  <c r="AS4" i="1"/>
  <c r="AS5" i="1" s="1"/>
  <c r="AS6" i="1" s="1"/>
  <c r="AS7" i="1" s="1"/>
  <c r="AS8" i="1" s="1"/>
  <c r="AS9" i="1" s="1"/>
  <c r="AS10" i="1" s="1"/>
  <c r="AS11" i="1" s="1"/>
  <c r="AS12" i="1" s="1"/>
  <c r="AS13" i="1" s="1"/>
  <c r="AS14" i="1" s="1"/>
  <c r="AS15" i="1" s="1"/>
  <c r="AS16" i="1" s="1"/>
  <c r="AS17" i="1" s="1"/>
  <c r="AS18" i="1" s="1"/>
  <c r="AS19" i="1" s="1"/>
  <c r="AS20" i="1" s="1"/>
  <c r="AS21" i="1" s="1"/>
  <c r="AS22" i="1" s="1"/>
  <c r="AS23" i="1" s="1"/>
  <c r="AS24" i="1" s="1"/>
  <c r="AS25" i="1" s="1"/>
  <c r="AS26" i="1" s="1"/>
  <c r="AS27" i="1" s="1"/>
  <c r="AS28" i="1" s="1"/>
  <c r="AS29" i="1" s="1"/>
  <c r="AS30" i="1" s="1"/>
  <c r="AS31" i="1" s="1"/>
  <c r="AL3" i="1"/>
  <c r="AM5" i="1"/>
  <c r="AM6" i="1" s="1"/>
  <c r="AM7" i="1" s="1"/>
  <c r="AM8" i="1" s="1"/>
  <c r="AM9" i="1" s="1"/>
  <c r="AM10" i="1" s="1"/>
  <c r="AM11" i="1" s="1"/>
  <c r="AM12" i="1" s="1"/>
  <c r="AM13" i="1" s="1"/>
  <c r="AM14" i="1" s="1"/>
  <c r="AM15" i="1" s="1"/>
  <c r="AM16" i="1" s="1"/>
  <c r="AM17" i="1" s="1"/>
  <c r="AM18" i="1" s="1"/>
  <c r="AM19" i="1" s="1"/>
  <c r="AM20" i="1" s="1"/>
  <c r="AM21" i="1" s="1"/>
  <c r="AM22" i="1" s="1"/>
  <c r="AM23" i="1" s="1"/>
  <c r="AM24" i="1" s="1"/>
  <c r="AM25" i="1" s="1"/>
  <c r="AM26" i="1" s="1"/>
  <c r="AM27" i="1" s="1"/>
  <c r="AM28" i="1" s="1"/>
  <c r="AM29" i="1" s="1"/>
  <c r="AM30" i="1" s="1"/>
  <c r="AM31" i="1" s="1"/>
  <c r="AM32" i="1" s="1"/>
  <c r="AM33" i="1" s="1"/>
  <c r="AM34" i="1" s="1"/>
  <c r="N12" i="6"/>
  <c r="D7" i="5"/>
  <c r="M7" i="5"/>
  <c r="B7" i="5"/>
  <c r="L7" i="5"/>
  <c r="F7" i="5"/>
  <c r="A8" i="5"/>
  <c r="O7" i="5"/>
  <c r="K7" i="5"/>
  <c r="N7" i="5"/>
  <c r="G7" i="5"/>
  <c r="E6" i="5"/>
  <c r="H6" i="5" s="1"/>
  <c r="I6" i="5"/>
  <c r="J6" i="5" s="1"/>
  <c r="L13" i="6"/>
  <c r="I14" i="6"/>
  <c r="K13" i="6"/>
  <c r="M13" i="6"/>
  <c r="AF3" i="1" l="1"/>
  <c r="AT4" i="1"/>
  <c r="AS2" i="1"/>
  <c r="AY4" i="1"/>
  <c r="AY2" i="1" s="1"/>
  <c r="O13" i="6"/>
  <c r="AR3" i="1"/>
  <c r="I7" i="5"/>
  <c r="J7" i="5" s="1"/>
  <c r="E7" i="5"/>
  <c r="H7" i="5" s="1"/>
  <c r="N13" i="6"/>
  <c r="AS32" i="1"/>
  <c r="AS33" i="1" s="1"/>
  <c r="AS34" i="1" s="1"/>
  <c r="I15" i="6"/>
  <c r="K14" i="6"/>
  <c r="M14" i="6"/>
  <c r="L14" i="6"/>
  <c r="D8" i="5"/>
  <c r="A9" i="5"/>
  <c r="F8" i="5"/>
  <c r="B8" i="5"/>
  <c r="O8" i="5"/>
  <c r="N8" i="5"/>
  <c r="M8" i="5"/>
  <c r="L8" i="5"/>
  <c r="K8" i="5"/>
  <c r="G8" i="5"/>
  <c r="AY5" i="1" l="1"/>
  <c r="AY6" i="1" s="1"/>
  <c r="AY7" i="1" s="1"/>
  <c r="AY8" i="1" s="1"/>
  <c r="AY9" i="1" s="1"/>
  <c r="AY10" i="1" s="1"/>
  <c r="AY11" i="1" s="1"/>
  <c r="AY12" i="1" s="1"/>
  <c r="AY13" i="1" s="1"/>
  <c r="AY14" i="1" s="1"/>
  <c r="AY15" i="1" s="1"/>
  <c r="AY16" i="1" s="1"/>
  <c r="AY17" i="1" s="1"/>
  <c r="AY18" i="1" s="1"/>
  <c r="AY19" i="1" s="1"/>
  <c r="AY20" i="1" s="1"/>
  <c r="AY21" i="1" s="1"/>
  <c r="AY22" i="1" s="1"/>
  <c r="AY23" i="1" s="1"/>
  <c r="AY24" i="1" s="1"/>
  <c r="AY25" i="1" s="1"/>
  <c r="AY26" i="1" s="1"/>
  <c r="AY27" i="1" s="1"/>
  <c r="AY28" i="1" s="1"/>
  <c r="AY29" i="1" s="1"/>
  <c r="AY30" i="1" s="1"/>
  <c r="AY31" i="1" s="1"/>
  <c r="AY32" i="1" s="1"/>
  <c r="AY33" i="1" s="1"/>
  <c r="AY34" i="1" s="1"/>
  <c r="BE4" i="1"/>
  <c r="BD3" i="1" s="1"/>
  <c r="AZ4" i="1"/>
  <c r="AX3" i="1"/>
  <c r="O14" i="6"/>
  <c r="E8" i="5"/>
  <c r="H8" i="5" s="1"/>
  <c r="I8" i="5"/>
  <c r="J8" i="5" s="1"/>
  <c r="N14" i="6"/>
  <c r="I16" i="6"/>
  <c r="L15" i="6"/>
  <c r="M15" i="6"/>
  <c r="K15" i="6"/>
  <c r="O9" i="5"/>
  <c r="L9" i="5"/>
  <c r="B9" i="5"/>
  <c r="N9" i="5"/>
  <c r="D9" i="5"/>
  <c r="A10" i="5"/>
  <c r="F9" i="5"/>
  <c r="M9" i="5"/>
  <c r="K9" i="5"/>
  <c r="G9" i="5"/>
  <c r="BE5" i="1" l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F4" i="1"/>
  <c r="BE2" i="1"/>
  <c r="O15" i="6"/>
  <c r="D10" i="5"/>
  <c r="A11" i="5"/>
  <c r="O10" i="5"/>
  <c r="F10" i="5"/>
  <c r="B10" i="5"/>
  <c r="L10" i="5"/>
  <c r="N10" i="5"/>
  <c r="K10" i="5"/>
  <c r="M10" i="5"/>
  <c r="G10" i="5"/>
  <c r="N15" i="6"/>
  <c r="I9" i="5"/>
  <c r="J9" i="5" s="1"/>
  <c r="E9" i="5"/>
  <c r="H9" i="5" s="1"/>
  <c r="K16" i="6"/>
  <c r="M16" i="6"/>
  <c r="I17" i="6"/>
  <c r="L16" i="6"/>
  <c r="BJ3" i="1" l="1"/>
  <c r="O16" i="6"/>
  <c r="N16" i="6"/>
  <c r="M11" i="5"/>
  <c r="D11" i="5"/>
  <c r="F11" i="5"/>
  <c r="A12" i="5"/>
  <c r="B11" i="5"/>
  <c r="O11" i="5"/>
  <c r="L11" i="5"/>
  <c r="N11" i="5"/>
  <c r="K11" i="5"/>
  <c r="G11" i="5"/>
  <c r="L17" i="6"/>
  <c r="K17" i="6"/>
  <c r="M17" i="6"/>
  <c r="I18" i="6"/>
  <c r="E10" i="5"/>
  <c r="H10" i="5" s="1"/>
  <c r="I10" i="5"/>
  <c r="J10" i="5" s="1"/>
  <c r="S35" i="1" l="1"/>
  <c r="O17" i="6"/>
  <c r="N17" i="6"/>
  <c r="I11" i="5"/>
  <c r="J11" i="5" s="1"/>
  <c r="E11" i="5"/>
  <c r="H11" i="5" s="1"/>
  <c r="R2" i="5"/>
  <c r="K18" i="6"/>
  <c r="M18" i="6"/>
  <c r="I19" i="6"/>
  <c r="L18" i="6"/>
  <c r="D12" i="5"/>
  <c r="A13" i="5"/>
  <c r="L12" i="5"/>
  <c r="O12" i="5"/>
  <c r="B12" i="5"/>
  <c r="F12" i="5"/>
  <c r="N12" i="5"/>
  <c r="K12" i="5"/>
  <c r="M12" i="5"/>
  <c r="G12" i="5"/>
  <c r="O18" i="6" l="1"/>
  <c r="F13" i="5"/>
  <c r="M13" i="5"/>
  <c r="B13" i="5"/>
  <c r="D13" i="5"/>
  <c r="A14" i="5"/>
  <c r="K13" i="5"/>
  <c r="L13" i="5"/>
  <c r="O13" i="5"/>
  <c r="N13" i="5"/>
  <c r="G13" i="5"/>
  <c r="E12" i="5"/>
  <c r="H12" i="5" s="1"/>
  <c r="I12" i="5"/>
  <c r="J12" i="5" s="1"/>
  <c r="N18" i="6"/>
  <c r="M19" i="6"/>
  <c r="L19" i="6"/>
  <c r="K19" i="6"/>
  <c r="I20" i="6"/>
  <c r="O19" i="6" l="1"/>
  <c r="N19" i="6"/>
  <c r="I13" i="5"/>
  <c r="J13" i="5" s="1"/>
  <c r="E13" i="5"/>
  <c r="H13" i="5" s="1"/>
  <c r="K20" i="6"/>
  <c r="M20" i="6"/>
  <c r="I21" i="6"/>
  <c r="L20" i="6"/>
  <c r="L14" i="5"/>
  <c r="B14" i="5"/>
  <c r="F14" i="5"/>
  <c r="N14" i="5"/>
  <c r="A15" i="5"/>
  <c r="O14" i="5"/>
  <c r="M14" i="5"/>
  <c r="K14" i="5"/>
  <c r="D14" i="5"/>
  <c r="G14" i="5"/>
  <c r="O20" i="6" l="1"/>
  <c r="I14" i="5"/>
  <c r="J14" i="5" s="1"/>
  <c r="E14" i="5"/>
  <c r="H14" i="5" s="1"/>
  <c r="M15" i="5"/>
  <c r="D15" i="5"/>
  <c r="L15" i="5"/>
  <c r="B15" i="5"/>
  <c r="F15" i="5"/>
  <c r="O15" i="5"/>
  <c r="A16" i="5"/>
  <c r="K15" i="5"/>
  <c r="N15" i="5"/>
  <c r="G15" i="5"/>
  <c r="N20" i="6"/>
  <c r="K21" i="6"/>
  <c r="M21" i="6"/>
  <c r="L21" i="6"/>
  <c r="I22" i="6"/>
  <c r="O21" i="6" l="1"/>
  <c r="E15" i="5"/>
  <c r="H15" i="5" s="1"/>
  <c r="I15" i="5"/>
  <c r="J15" i="5" s="1"/>
  <c r="N21" i="6"/>
  <c r="M22" i="6"/>
  <c r="L22" i="6"/>
  <c r="K22" i="6"/>
  <c r="I23" i="6"/>
  <c r="A17" i="5"/>
  <c r="D16" i="5"/>
  <c r="L16" i="5"/>
  <c r="O16" i="5"/>
  <c r="N16" i="5"/>
  <c r="F16" i="5"/>
  <c r="B16" i="5"/>
  <c r="K16" i="5"/>
  <c r="M16" i="5"/>
  <c r="G16" i="5"/>
  <c r="O22" i="6" l="1"/>
  <c r="N22" i="6"/>
  <c r="O17" i="5"/>
  <c r="D17" i="5"/>
  <c r="A18" i="5"/>
  <c r="M17" i="5"/>
  <c r="F17" i="5"/>
  <c r="N17" i="5"/>
  <c r="B17" i="5"/>
  <c r="L17" i="5"/>
  <c r="K17" i="5"/>
  <c r="G17" i="5"/>
  <c r="M23" i="6"/>
  <c r="L23" i="6"/>
  <c r="I24" i="6"/>
  <c r="K23" i="6"/>
  <c r="I16" i="5"/>
  <c r="J16" i="5" s="1"/>
  <c r="E16" i="5"/>
  <c r="H16" i="5" s="1"/>
  <c r="N23" i="6" l="1"/>
  <c r="O23" i="6"/>
  <c r="L18" i="5"/>
  <c r="D18" i="5"/>
  <c r="F18" i="5"/>
  <c r="O18" i="5"/>
  <c r="B18" i="5"/>
  <c r="A19" i="5"/>
  <c r="K18" i="5"/>
  <c r="N18" i="5"/>
  <c r="M18" i="5"/>
  <c r="G18" i="5"/>
  <c r="E17" i="5"/>
  <c r="H17" i="5" s="1"/>
  <c r="I17" i="5"/>
  <c r="J17" i="5" s="1"/>
  <c r="M24" i="6"/>
  <c r="L24" i="6"/>
  <c r="I25" i="6"/>
  <c r="K24" i="6"/>
  <c r="O24" i="6" l="1"/>
  <c r="L19" i="5"/>
  <c r="D19" i="5"/>
  <c r="F19" i="5"/>
  <c r="B19" i="5"/>
  <c r="A20" i="5"/>
  <c r="N19" i="5"/>
  <c r="O19" i="5"/>
  <c r="K19" i="5"/>
  <c r="M19" i="5"/>
  <c r="G19" i="5"/>
  <c r="I18" i="5"/>
  <c r="J18" i="5" s="1"/>
  <c r="E18" i="5"/>
  <c r="H18" i="5" s="1"/>
  <c r="N24" i="6"/>
  <c r="I26" i="6"/>
  <c r="L25" i="6"/>
  <c r="K25" i="6"/>
  <c r="M25" i="6"/>
  <c r="O25" i="6" l="1"/>
  <c r="N25" i="6"/>
  <c r="M26" i="6"/>
  <c r="K26" i="6"/>
  <c r="L26" i="6"/>
  <c r="I27" i="6"/>
  <c r="I19" i="5"/>
  <c r="J19" i="5" s="1"/>
  <c r="E19" i="5"/>
  <c r="H19" i="5" s="1"/>
  <c r="D20" i="5"/>
  <c r="B20" i="5"/>
  <c r="O20" i="5"/>
  <c r="L20" i="5"/>
  <c r="A21" i="5"/>
  <c r="F20" i="5"/>
  <c r="K20" i="5"/>
  <c r="M20" i="5"/>
  <c r="N20" i="5"/>
  <c r="G20" i="5"/>
  <c r="O26" i="6" l="1"/>
  <c r="N26" i="6"/>
  <c r="I28" i="6"/>
  <c r="L27" i="6"/>
  <c r="K27" i="6"/>
  <c r="M27" i="6"/>
  <c r="M21" i="5"/>
  <c r="L21" i="5"/>
  <c r="B21" i="5"/>
  <c r="O21" i="5"/>
  <c r="N21" i="5"/>
  <c r="A22" i="5"/>
  <c r="D21" i="5"/>
  <c r="K21" i="5"/>
  <c r="F21" i="5"/>
  <c r="G21" i="5"/>
  <c r="I20" i="5"/>
  <c r="J20" i="5" s="1"/>
  <c r="E20" i="5"/>
  <c r="H20" i="5" s="1"/>
  <c r="O27" i="6" l="1"/>
  <c r="N27" i="6"/>
  <c r="M28" i="6"/>
  <c r="I29" i="6"/>
  <c r="K28" i="6"/>
  <c r="L28" i="6"/>
  <c r="E21" i="5"/>
  <c r="H21" i="5" s="1"/>
  <c r="I21" i="5"/>
  <c r="J21" i="5" s="1"/>
  <c r="A23" i="5"/>
  <c r="B22" i="5"/>
  <c r="D22" i="5"/>
  <c r="L22" i="5"/>
  <c r="N22" i="5"/>
  <c r="F22" i="5"/>
  <c r="M22" i="5"/>
  <c r="K22" i="5"/>
  <c r="O22" i="5"/>
  <c r="G22" i="5"/>
  <c r="O28" i="6" l="1"/>
  <c r="B23" i="5"/>
  <c r="L23" i="5"/>
  <c r="F23" i="5"/>
  <c r="N23" i="5"/>
  <c r="D23" i="5"/>
  <c r="M23" i="5"/>
  <c r="A24" i="5"/>
  <c r="K23" i="5"/>
  <c r="O23" i="5"/>
  <c r="G23" i="5"/>
  <c r="N28" i="6"/>
  <c r="L29" i="6"/>
  <c r="I30" i="6"/>
  <c r="M29" i="6"/>
  <c r="K29" i="6"/>
  <c r="E22" i="5"/>
  <c r="H22" i="5" s="1"/>
  <c r="I22" i="5"/>
  <c r="J22" i="5" s="1"/>
  <c r="O29" i="6" l="1"/>
  <c r="N29" i="6"/>
  <c r="D24" i="5"/>
  <c r="F24" i="5"/>
  <c r="B24" i="5"/>
  <c r="O24" i="5"/>
  <c r="L24" i="5"/>
  <c r="M24" i="5"/>
  <c r="A25" i="5"/>
  <c r="K24" i="5"/>
  <c r="N24" i="5"/>
  <c r="G24" i="5"/>
  <c r="M30" i="6"/>
  <c r="K30" i="6"/>
  <c r="L30" i="6"/>
  <c r="I31" i="6"/>
  <c r="I23" i="5"/>
  <c r="J23" i="5" s="1"/>
  <c r="E23" i="5"/>
  <c r="H23" i="5" s="1"/>
  <c r="O30" i="6" l="1"/>
  <c r="N30" i="6"/>
  <c r="O25" i="5"/>
  <c r="B25" i="5"/>
  <c r="N25" i="5"/>
  <c r="L25" i="5"/>
  <c r="A26" i="5"/>
  <c r="M25" i="5"/>
  <c r="D25" i="5"/>
  <c r="K25" i="5"/>
  <c r="F25" i="5"/>
  <c r="G25" i="5"/>
  <c r="K31" i="6"/>
  <c r="I32" i="6"/>
  <c r="M31" i="6"/>
  <c r="L31" i="6"/>
  <c r="E24" i="5"/>
  <c r="H24" i="5" s="1"/>
  <c r="I24" i="5"/>
  <c r="J24" i="5" s="1"/>
  <c r="O31" i="6" l="1"/>
  <c r="N31" i="6"/>
  <c r="I33" i="6"/>
  <c r="K32" i="6"/>
  <c r="M32" i="6"/>
  <c r="L32" i="6"/>
  <c r="I25" i="5"/>
  <c r="J25" i="5" s="1"/>
  <c r="E25" i="5"/>
  <c r="H25" i="5" s="1"/>
  <c r="L26" i="5"/>
  <c r="D26" i="5"/>
  <c r="O26" i="5"/>
  <c r="N26" i="5"/>
  <c r="B26" i="5"/>
  <c r="F26" i="5"/>
  <c r="M26" i="5"/>
  <c r="A27" i="5"/>
  <c r="K26" i="5"/>
  <c r="G26" i="5"/>
  <c r="O32" i="6" l="1"/>
  <c r="A28" i="5"/>
  <c r="D27" i="5"/>
  <c r="B27" i="5"/>
  <c r="O27" i="5"/>
  <c r="L27" i="5"/>
  <c r="F27" i="5"/>
  <c r="N27" i="5"/>
  <c r="M27" i="5"/>
  <c r="K27" i="5"/>
  <c r="G27" i="5"/>
  <c r="N32" i="6"/>
  <c r="M33" i="6"/>
  <c r="I34" i="6"/>
  <c r="L33" i="6"/>
  <c r="K33" i="6"/>
  <c r="E26" i="5"/>
  <c r="H26" i="5" s="1"/>
  <c r="I26" i="5"/>
  <c r="J26" i="5" s="1"/>
  <c r="O33" i="6" l="1"/>
  <c r="N33" i="6"/>
  <c r="I27" i="5"/>
  <c r="J27" i="5" s="1"/>
  <c r="E27" i="5"/>
  <c r="H27" i="5" s="1"/>
  <c r="L34" i="6"/>
  <c r="I35" i="6"/>
  <c r="M34" i="6"/>
  <c r="K34" i="6"/>
  <c r="A29" i="5"/>
  <c r="O28" i="5"/>
  <c r="F28" i="5"/>
  <c r="M28" i="5"/>
  <c r="B28" i="5"/>
  <c r="D28" i="5"/>
  <c r="K28" i="5"/>
  <c r="L28" i="5"/>
  <c r="N28" i="5"/>
  <c r="G28" i="5"/>
  <c r="O34" i="6" l="1"/>
  <c r="N34" i="6"/>
  <c r="O29" i="5"/>
  <c r="D29" i="5"/>
  <c r="F29" i="5"/>
  <c r="N29" i="5"/>
  <c r="M29" i="5"/>
  <c r="K29" i="5"/>
  <c r="L29" i="5"/>
  <c r="A30" i="5"/>
  <c r="B29" i="5"/>
  <c r="G29" i="5"/>
  <c r="E28" i="5"/>
  <c r="H28" i="5" s="1"/>
  <c r="I28" i="5"/>
  <c r="J28" i="5" s="1"/>
  <c r="K35" i="6"/>
  <c r="L35" i="6"/>
  <c r="I36" i="6"/>
  <c r="M35" i="6"/>
  <c r="O35" i="6" l="1"/>
  <c r="O30" i="5"/>
  <c r="L30" i="5"/>
  <c r="M30" i="5"/>
  <c r="N30" i="5"/>
  <c r="A31" i="5"/>
  <c r="F30" i="5"/>
  <c r="K30" i="5"/>
  <c r="D30" i="5"/>
  <c r="B30" i="5"/>
  <c r="G30" i="5"/>
  <c r="K36" i="6"/>
  <c r="I37" i="6"/>
  <c r="L36" i="6"/>
  <c r="M36" i="6"/>
  <c r="I29" i="5"/>
  <c r="J29" i="5" s="1"/>
  <c r="E29" i="5"/>
  <c r="H29" i="5" s="1"/>
  <c r="N35" i="6"/>
  <c r="O36" i="6" l="1"/>
  <c r="K37" i="6"/>
  <c r="L37" i="6"/>
  <c r="I38" i="6"/>
  <c r="M37" i="6"/>
  <c r="E30" i="5"/>
  <c r="H30" i="5" s="1"/>
  <c r="I30" i="5"/>
  <c r="J30" i="5" s="1"/>
  <c r="N36" i="6"/>
  <c r="B31" i="5"/>
  <c r="O31" i="5"/>
  <c r="D31" i="5"/>
  <c r="L31" i="5"/>
  <c r="F31" i="5"/>
  <c r="M31" i="5"/>
  <c r="A32" i="5"/>
  <c r="K31" i="5"/>
  <c r="N31" i="5"/>
  <c r="G31" i="5"/>
  <c r="D32" i="5" l="1"/>
  <c r="F32" i="5"/>
  <c r="O32" i="5"/>
  <c r="B32" i="5"/>
  <c r="M32" i="5"/>
  <c r="L32" i="5"/>
  <c r="A33" i="5"/>
  <c r="K32" i="5"/>
  <c r="N32" i="5"/>
  <c r="G32" i="5"/>
  <c r="E31" i="5"/>
  <c r="H31" i="5" s="1"/>
  <c r="I31" i="5"/>
  <c r="J31" i="5" s="1"/>
  <c r="N37" i="6"/>
  <c r="O37" i="6"/>
  <c r="K38" i="6"/>
  <c r="M38" i="6"/>
  <c r="I39" i="6"/>
  <c r="L38" i="6"/>
  <c r="O38" i="6" l="1"/>
  <c r="B33" i="5"/>
  <c r="M33" i="5"/>
  <c r="D33" i="5"/>
  <c r="O33" i="5"/>
  <c r="A34" i="5"/>
  <c r="F33" i="5"/>
  <c r="N33" i="5"/>
  <c r="L33" i="5"/>
  <c r="K33" i="5"/>
  <c r="G33" i="5"/>
  <c r="N38" i="6"/>
  <c r="I40" i="6"/>
  <c r="L39" i="6"/>
  <c r="K39" i="6"/>
  <c r="M39" i="6"/>
  <c r="I32" i="5"/>
  <c r="J32" i="5" s="1"/>
  <c r="E32" i="5"/>
  <c r="H32" i="5" s="1"/>
  <c r="O39" i="6" l="1"/>
  <c r="N39" i="6"/>
  <c r="K40" i="6"/>
  <c r="M40" i="6"/>
  <c r="I41" i="6"/>
  <c r="L40" i="6"/>
  <c r="E33" i="5"/>
  <c r="H33" i="5" s="1"/>
  <c r="I33" i="5"/>
  <c r="J33" i="5" s="1"/>
  <c r="A35" i="5"/>
  <c r="O34" i="5"/>
  <c r="F34" i="5"/>
  <c r="N34" i="5"/>
  <c r="D34" i="5"/>
  <c r="L34" i="5"/>
  <c r="K34" i="5"/>
  <c r="B34" i="5"/>
  <c r="M34" i="5"/>
  <c r="G34" i="5"/>
  <c r="O40" i="6" l="1"/>
  <c r="N40" i="6"/>
  <c r="I34" i="5"/>
  <c r="J34" i="5" s="1"/>
  <c r="E34" i="5"/>
  <c r="H34" i="5" s="1"/>
  <c r="L35" i="5"/>
  <c r="O35" i="5"/>
  <c r="F35" i="5"/>
  <c r="M35" i="5"/>
  <c r="B35" i="5"/>
  <c r="A36" i="5"/>
  <c r="K35" i="5"/>
  <c r="D35" i="5"/>
  <c r="N35" i="5"/>
  <c r="G35" i="5"/>
  <c r="L41" i="6"/>
  <c r="I42" i="6"/>
  <c r="K41" i="6"/>
  <c r="M41" i="6"/>
  <c r="O41" i="6" l="1"/>
  <c r="A37" i="5"/>
  <c r="L36" i="5"/>
  <c r="O36" i="5"/>
  <c r="B36" i="5"/>
  <c r="N36" i="5"/>
  <c r="D36" i="5"/>
  <c r="M36" i="5"/>
  <c r="F36" i="5"/>
  <c r="K36" i="5"/>
  <c r="G36" i="5"/>
  <c r="L42" i="6"/>
  <c r="I43" i="6"/>
  <c r="M42" i="6"/>
  <c r="K42" i="6"/>
  <c r="E35" i="5"/>
  <c r="H35" i="5" s="1"/>
  <c r="I35" i="5"/>
  <c r="J35" i="5" s="1"/>
  <c r="N41" i="6"/>
  <c r="O42" i="6" l="1"/>
  <c r="I44" i="6"/>
  <c r="L43" i="6"/>
  <c r="K43" i="6"/>
  <c r="M43" i="6"/>
  <c r="N42" i="6"/>
  <c r="I36" i="5"/>
  <c r="J36" i="5" s="1"/>
  <c r="E36" i="5"/>
  <c r="H36" i="5" s="1"/>
  <c r="F37" i="5"/>
  <c r="A38" i="5"/>
  <c r="M37" i="5"/>
  <c r="N37" i="5"/>
  <c r="O37" i="5"/>
  <c r="D37" i="5"/>
  <c r="B37" i="5"/>
  <c r="K37" i="5"/>
  <c r="L37" i="5"/>
  <c r="G37" i="5"/>
  <c r="O43" i="6" l="1"/>
  <c r="N43" i="6"/>
  <c r="E37" i="5"/>
  <c r="H37" i="5" s="1"/>
  <c r="I37" i="5"/>
  <c r="J37" i="5" s="1"/>
  <c r="D38" i="5"/>
  <c r="O38" i="5"/>
  <c r="L38" i="5"/>
  <c r="F38" i="5"/>
  <c r="M38" i="5"/>
  <c r="A39" i="5"/>
  <c r="K38" i="5"/>
  <c r="N38" i="5"/>
  <c r="B38" i="5"/>
  <c r="G38" i="5"/>
  <c r="K44" i="6"/>
  <c r="I45" i="6"/>
  <c r="L44" i="6"/>
  <c r="M44" i="6"/>
  <c r="E38" i="5" l="1"/>
  <c r="H38" i="5" s="1"/>
  <c r="I38" i="5"/>
  <c r="J38" i="5" s="1"/>
  <c r="K45" i="6"/>
  <c r="M45" i="6"/>
  <c r="L45" i="6"/>
  <c r="I46" i="6"/>
  <c r="N44" i="6"/>
  <c r="O44" i="6"/>
  <c r="L39" i="5"/>
  <c r="B39" i="5"/>
  <c r="N39" i="5"/>
  <c r="D39" i="5"/>
  <c r="M39" i="5"/>
  <c r="K39" i="5"/>
  <c r="A40" i="5"/>
  <c r="F39" i="5"/>
  <c r="O39" i="5"/>
  <c r="G39" i="5"/>
  <c r="O45" i="6" l="1"/>
  <c r="A41" i="5"/>
  <c r="O40" i="5"/>
  <c r="N40" i="5"/>
  <c r="F40" i="5"/>
  <c r="B40" i="5"/>
  <c r="D40" i="5"/>
  <c r="K40" i="5"/>
  <c r="M40" i="5"/>
  <c r="L40" i="5"/>
  <c r="G40" i="5"/>
  <c r="N45" i="6"/>
  <c r="E39" i="5"/>
  <c r="H39" i="5" s="1"/>
  <c r="I39" i="5"/>
  <c r="J39" i="5" s="1"/>
  <c r="M46" i="6"/>
  <c r="L46" i="6"/>
  <c r="K46" i="6"/>
  <c r="I47" i="6"/>
  <c r="O46" i="6" l="1"/>
  <c r="N46" i="6"/>
  <c r="I40" i="5"/>
  <c r="J40" i="5" s="1"/>
  <c r="E40" i="5"/>
  <c r="H40" i="5" s="1"/>
  <c r="L47" i="6"/>
  <c r="M47" i="6"/>
  <c r="K47" i="6"/>
  <c r="I48" i="6"/>
  <c r="B41" i="5"/>
  <c r="A42" i="5"/>
  <c r="D41" i="5"/>
  <c r="N41" i="5"/>
  <c r="O41" i="5"/>
  <c r="F41" i="5"/>
  <c r="L41" i="5"/>
  <c r="M41" i="5"/>
  <c r="K41" i="5"/>
  <c r="G41" i="5"/>
  <c r="O47" i="6" l="1"/>
  <c r="D42" i="5"/>
  <c r="O42" i="5"/>
  <c r="F42" i="5"/>
  <c r="M42" i="5"/>
  <c r="B42" i="5"/>
  <c r="N42" i="5"/>
  <c r="L42" i="5"/>
  <c r="A43" i="5"/>
  <c r="K42" i="5"/>
  <c r="G42" i="5"/>
  <c r="L48" i="6"/>
  <c r="I49" i="6"/>
  <c r="M48" i="6"/>
  <c r="K48" i="6"/>
  <c r="E41" i="5"/>
  <c r="H41" i="5" s="1"/>
  <c r="I41" i="5"/>
  <c r="J41" i="5" s="1"/>
  <c r="N47" i="6"/>
  <c r="O48" i="6" l="1"/>
  <c r="N48" i="6"/>
  <c r="K49" i="6"/>
  <c r="L49" i="6"/>
  <c r="M49" i="6"/>
  <c r="I50" i="6"/>
  <c r="O43" i="5"/>
  <c r="M43" i="5"/>
  <c r="A44" i="5"/>
  <c r="D43" i="5"/>
  <c r="N43" i="5"/>
  <c r="K43" i="5"/>
  <c r="F43" i="5"/>
  <c r="B43" i="5"/>
  <c r="L43" i="5"/>
  <c r="G43" i="5"/>
  <c r="I42" i="5"/>
  <c r="J42" i="5" s="1"/>
  <c r="E42" i="5"/>
  <c r="H42" i="5" s="1"/>
  <c r="I43" i="5" l="1"/>
  <c r="J43" i="5" s="1"/>
  <c r="E43" i="5"/>
  <c r="H43" i="5" s="1"/>
  <c r="K50" i="6"/>
  <c r="M50" i="6"/>
  <c r="L50" i="6"/>
  <c r="I51" i="6"/>
  <c r="A45" i="5"/>
  <c r="L44" i="5"/>
  <c r="B44" i="5"/>
  <c r="D44" i="5"/>
  <c r="M44" i="5"/>
  <c r="F44" i="5"/>
  <c r="O44" i="5"/>
  <c r="K44" i="5"/>
  <c r="N44" i="5"/>
  <c r="G44" i="5"/>
  <c r="N49" i="6"/>
  <c r="O49" i="6"/>
  <c r="O50" i="6" l="1"/>
  <c r="O45" i="5"/>
  <c r="L45" i="5"/>
  <c r="M45" i="5"/>
  <c r="B45" i="5"/>
  <c r="N45" i="5"/>
  <c r="A46" i="5"/>
  <c r="D45" i="5"/>
  <c r="K45" i="5"/>
  <c r="F45" i="5"/>
  <c r="G45" i="5"/>
  <c r="N50" i="6"/>
  <c r="I44" i="5"/>
  <c r="J44" i="5" s="1"/>
  <c r="E44" i="5"/>
  <c r="H44" i="5" s="1"/>
  <c r="I52" i="6"/>
  <c r="M51" i="6"/>
  <c r="L51" i="6"/>
  <c r="K51" i="6"/>
  <c r="O51" i="6" l="1"/>
  <c r="N51" i="6"/>
  <c r="E45" i="5"/>
  <c r="H45" i="5" s="1"/>
  <c r="I45" i="5"/>
  <c r="J45" i="5" s="1"/>
  <c r="K52" i="6"/>
  <c r="M52" i="6"/>
  <c r="I53" i="6"/>
  <c r="L52" i="6"/>
  <c r="O46" i="5"/>
  <c r="D46" i="5"/>
  <c r="F46" i="5"/>
  <c r="M46" i="5"/>
  <c r="K46" i="5"/>
  <c r="N46" i="5"/>
  <c r="B46" i="5"/>
  <c r="A47" i="5"/>
  <c r="L46" i="5"/>
  <c r="G46" i="5"/>
  <c r="O52" i="6" l="1"/>
  <c r="E46" i="5"/>
  <c r="H46" i="5" s="1"/>
  <c r="I46" i="5"/>
  <c r="J46" i="5" s="1"/>
  <c r="N52" i="6"/>
  <c r="O47" i="5"/>
  <c r="M47" i="5"/>
  <c r="D47" i="5"/>
  <c r="N47" i="5"/>
  <c r="B47" i="5"/>
  <c r="K47" i="5"/>
  <c r="L47" i="5"/>
  <c r="F47" i="5"/>
  <c r="A48" i="5"/>
  <c r="G47" i="5"/>
  <c r="I54" i="6"/>
  <c r="M53" i="6"/>
  <c r="L53" i="6"/>
  <c r="K53" i="6"/>
  <c r="O53" i="6" l="1"/>
  <c r="K54" i="6"/>
  <c r="L54" i="6"/>
  <c r="I55" i="6"/>
  <c r="M54" i="6"/>
  <c r="E47" i="5"/>
  <c r="H47" i="5" s="1"/>
  <c r="I47" i="5"/>
  <c r="J47" i="5" s="1"/>
  <c r="A49" i="5"/>
  <c r="M48" i="5"/>
  <c r="O48" i="5"/>
  <c r="D48" i="5"/>
  <c r="K48" i="5"/>
  <c r="L48" i="5"/>
  <c r="B48" i="5"/>
  <c r="F48" i="5"/>
  <c r="N48" i="5"/>
  <c r="G48" i="5"/>
  <c r="N53" i="6"/>
  <c r="O54" i="6" l="1"/>
  <c r="E48" i="5"/>
  <c r="H48" i="5" s="1"/>
  <c r="I48" i="5"/>
  <c r="J48" i="5" s="1"/>
  <c r="A50" i="5"/>
  <c r="N49" i="5"/>
  <c r="L49" i="5"/>
  <c r="M49" i="5"/>
  <c r="O49" i="5"/>
  <c r="B49" i="5"/>
  <c r="K49" i="5"/>
  <c r="F49" i="5"/>
  <c r="D49" i="5"/>
  <c r="G49" i="5"/>
  <c r="K55" i="6"/>
  <c r="L55" i="6"/>
  <c r="I56" i="6"/>
  <c r="M55" i="6"/>
  <c r="N54" i="6"/>
  <c r="O55" i="6" l="1"/>
  <c r="I57" i="6"/>
  <c r="K56" i="6"/>
  <c r="L56" i="6"/>
  <c r="M56" i="6"/>
  <c r="O50" i="5"/>
  <c r="D50" i="5"/>
  <c r="F50" i="5"/>
  <c r="M50" i="5"/>
  <c r="L50" i="5"/>
  <c r="A51" i="5"/>
  <c r="K50" i="5"/>
  <c r="N50" i="5"/>
  <c r="B50" i="5"/>
  <c r="G50" i="5"/>
  <c r="E49" i="5"/>
  <c r="H49" i="5" s="1"/>
  <c r="I49" i="5"/>
  <c r="J49" i="5" s="1"/>
  <c r="N55" i="6"/>
  <c r="O56" i="6" l="1"/>
  <c r="N56" i="6"/>
  <c r="O51" i="5"/>
  <c r="B51" i="5"/>
  <c r="D51" i="5"/>
  <c r="F51" i="5"/>
  <c r="L51" i="5"/>
  <c r="N51" i="5"/>
  <c r="A52" i="5"/>
  <c r="K51" i="5"/>
  <c r="M51" i="5"/>
  <c r="G51" i="5"/>
  <c r="E50" i="5"/>
  <c r="H50" i="5" s="1"/>
  <c r="I50" i="5"/>
  <c r="J50" i="5" s="1"/>
  <c r="L57" i="6"/>
  <c r="I58" i="6"/>
  <c r="M57" i="6"/>
  <c r="K57" i="6"/>
  <c r="O57" i="6" l="1"/>
  <c r="N52" i="5"/>
  <c r="D52" i="5"/>
  <c r="A53" i="5"/>
  <c r="K52" i="5"/>
  <c r="F52" i="5"/>
  <c r="M52" i="5"/>
  <c r="B52" i="5"/>
  <c r="L52" i="5"/>
  <c r="O52" i="5"/>
  <c r="G52" i="5"/>
  <c r="I51" i="5"/>
  <c r="J51" i="5" s="1"/>
  <c r="E51" i="5"/>
  <c r="H51" i="5" s="1"/>
  <c r="L58" i="6"/>
  <c r="I59" i="6"/>
  <c r="K58" i="6"/>
  <c r="M58" i="6"/>
  <c r="N57" i="6"/>
  <c r="O58" i="6" l="1"/>
  <c r="N58" i="6"/>
  <c r="M53" i="5"/>
  <c r="D53" i="5"/>
  <c r="F53" i="5"/>
  <c r="B53" i="5"/>
  <c r="L53" i="5"/>
  <c r="O53" i="5"/>
  <c r="K53" i="5"/>
  <c r="A54" i="5"/>
  <c r="N53" i="5"/>
  <c r="G53" i="5"/>
  <c r="L59" i="6"/>
  <c r="I60" i="6"/>
  <c r="K59" i="6"/>
  <c r="M59" i="6"/>
  <c r="E52" i="5"/>
  <c r="H52" i="5" s="1"/>
  <c r="I52" i="5"/>
  <c r="J52" i="5" s="1"/>
  <c r="O59" i="6" l="1"/>
  <c r="I53" i="5"/>
  <c r="J53" i="5" s="1"/>
  <c r="E53" i="5"/>
  <c r="H53" i="5" s="1"/>
  <c r="N59" i="6"/>
  <c r="I61" i="6"/>
  <c r="M60" i="6"/>
  <c r="K60" i="6"/>
  <c r="L60" i="6"/>
  <c r="O54" i="5"/>
  <c r="D54" i="5"/>
  <c r="M54" i="5"/>
  <c r="B54" i="5"/>
  <c r="F54" i="5"/>
  <c r="N54" i="5"/>
  <c r="L54" i="5"/>
  <c r="K54" i="5"/>
  <c r="A55" i="5"/>
  <c r="G54" i="5"/>
  <c r="O60" i="6" l="1"/>
  <c r="N60" i="6"/>
  <c r="F55" i="5"/>
  <c r="B55" i="5"/>
  <c r="L55" i="5"/>
  <c r="A56" i="5"/>
  <c r="N55" i="5"/>
  <c r="O55" i="5"/>
  <c r="K55" i="5"/>
  <c r="M55" i="5"/>
  <c r="D55" i="5"/>
  <c r="G55" i="5"/>
  <c r="M61" i="6"/>
  <c r="L61" i="6"/>
  <c r="K61" i="6"/>
  <c r="I62" i="6"/>
  <c r="E54" i="5"/>
  <c r="H54" i="5" s="1"/>
  <c r="I54" i="5"/>
  <c r="J54" i="5" s="1"/>
  <c r="O61" i="6" l="1"/>
  <c r="N61" i="6"/>
  <c r="I55" i="5"/>
  <c r="J55" i="5" s="1"/>
  <c r="E55" i="5"/>
  <c r="H55" i="5" s="1"/>
  <c r="M62" i="6"/>
  <c r="I63" i="6"/>
  <c r="K62" i="6"/>
  <c r="L62" i="6"/>
  <c r="N56" i="5"/>
  <c r="F56" i="5"/>
  <c r="M56" i="5"/>
  <c r="B56" i="5"/>
  <c r="L56" i="5"/>
  <c r="A57" i="5"/>
  <c r="K56" i="5"/>
  <c r="O56" i="5"/>
  <c r="D56" i="5"/>
  <c r="G56" i="5"/>
  <c r="O62" i="6" l="1"/>
  <c r="I56" i="5"/>
  <c r="J56" i="5" s="1"/>
  <c r="E56" i="5"/>
  <c r="H56" i="5" s="1"/>
  <c r="N62" i="6"/>
  <c r="D57" i="5"/>
  <c r="A58" i="5"/>
  <c r="O57" i="5"/>
  <c r="N57" i="5"/>
  <c r="F57" i="5"/>
  <c r="B57" i="5"/>
  <c r="M57" i="5"/>
  <c r="K57" i="5"/>
  <c r="L57" i="5"/>
  <c r="G57" i="5"/>
  <c r="I64" i="6"/>
  <c r="M63" i="6"/>
  <c r="L63" i="6"/>
  <c r="K63" i="6"/>
  <c r="O63" i="6" l="1"/>
  <c r="N63" i="6"/>
  <c r="I57" i="5"/>
  <c r="J57" i="5" s="1"/>
  <c r="E57" i="5"/>
  <c r="H57" i="5" s="1"/>
  <c r="I65" i="6"/>
  <c r="L64" i="6"/>
  <c r="K64" i="6"/>
  <c r="M64" i="6"/>
  <c r="M58" i="5"/>
  <c r="L58" i="5"/>
  <c r="A59" i="5"/>
  <c r="F58" i="5"/>
  <c r="N58" i="5"/>
  <c r="O58" i="5"/>
  <c r="K58" i="5"/>
  <c r="D58" i="5"/>
  <c r="B58" i="5"/>
  <c r="G58" i="5"/>
  <c r="O64" i="6" l="1"/>
  <c r="I58" i="5"/>
  <c r="J58" i="5" s="1"/>
  <c r="E58" i="5"/>
  <c r="H58" i="5" s="1"/>
  <c r="N64" i="6"/>
  <c r="M65" i="6"/>
  <c r="I66" i="6"/>
  <c r="K65" i="6"/>
  <c r="L65" i="6"/>
  <c r="O59" i="5"/>
  <c r="B59" i="5"/>
  <c r="A60" i="5"/>
  <c r="N59" i="5"/>
  <c r="M59" i="5"/>
  <c r="K59" i="5"/>
  <c r="L59" i="5"/>
  <c r="F59" i="5"/>
  <c r="D59" i="5"/>
  <c r="G59" i="5"/>
  <c r="O65" i="6" l="1"/>
  <c r="I59" i="5"/>
  <c r="J59" i="5" s="1"/>
  <c r="E59" i="5"/>
  <c r="H59" i="5" s="1"/>
  <c r="N60" i="5"/>
  <c r="F60" i="5"/>
  <c r="L60" i="5"/>
  <c r="M60" i="5"/>
  <c r="O60" i="5"/>
  <c r="D60" i="5"/>
  <c r="K60" i="5"/>
  <c r="B60" i="5"/>
  <c r="A61" i="5"/>
  <c r="G60" i="5"/>
  <c r="N65" i="6"/>
  <c r="M66" i="6"/>
  <c r="K66" i="6"/>
  <c r="L66" i="6"/>
  <c r="I67" i="6"/>
  <c r="I60" i="5" l="1"/>
  <c r="J60" i="5" s="1"/>
  <c r="E60" i="5"/>
  <c r="H60" i="5" s="1"/>
  <c r="N66" i="6"/>
  <c r="O66" i="6"/>
  <c r="A62" i="5"/>
  <c r="D61" i="5"/>
  <c r="F61" i="5"/>
  <c r="K61" i="5"/>
  <c r="B61" i="5"/>
  <c r="M61" i="5"/>
  <c r="L61" i="5"/>
  <c r="O61" i="5"/>
  <c r="N61" i="5"/>
  <c r="G61" i="5"/>
  <c r="K67" i="6"/>
  <c r="M67" i="6"/>
  <c r="I68" i="6"/>
  <c r="L67" i="6"/>
  <c r="O67" i="6" l="1"/>
  <c r="N67" i="6"/>
  <c r="E61" i="5"/>
  <c r="H61" i="5" s="1"/>
  <c r="I61" i="5"/>
  <c r="J61" i="5" s="1"/>
  <c r="L68" i="6"/>
  <c r="K68" i="6"/>
  <c r="M68" i="6"/>
  <c r="I69" i="6"/>
  <c r="L62" i="5"/>
  <c r="D62" i="5"/>
  <c r="B62" i="5"/>
  <c r="O62" i="5"/>
  <c r="K62" i="5"/>
  <c r="N62" i="5"/>
  <c r="A63" i="5"/>
  <c r="M62" i="5"/>
  <c r="F62" i="5"/>
  <c r="G62" i="5"/>
  <c r="O68" i="6" l="1"/>
  <c r="K69" i="6"/>
  <c r="M69" i="6"/>
  <c r="L69" i="6"/>
  <c r="I70" i="6"/>
  <c r="O63" i="5"/>
  <c r="M63" i="5"/>
  <c r="N63" i="5"/>
  <c r="B63" i="5"/>
  <c r="A64" i="5"/>
  <c r="F63" i="5"/>
  <c r="D63" i="5"/>
  <c r="K63" i="5"/>
  <c r="L63" i="5"/>
  <c r="G63" i="5"/>
  <c r="I62" i="5"/>
  <c r="J62" i="5" s="1"/>
  <c r="E62" i="5"/>
  <c r="H62" i="5" s="1"/>
  <c r="N68" i="6"/>
  <c r="O69" i="6" l="1"/>
  <c r="I71" i="6"/>
  <c r="K70" i="6"/>
  <c r="M70" i="6"/>
  <c r="L70" i="6"/>
  <c r="I63" i="5"/>
  <c r="J63" i="5" s="1"/>
  <c r="E63" i="5"/>
  <c r="H63" i="5" s="1"/>
  <c r="A65" i="5"/>
  <c r="D64" i="5"/>
  <c r="F64" i="5"/>
  <c r="B64" i="5"/>
  <c r="M64" i="5"/>
  <c r="N64" i="5"/>
  <c r="L64" i="5"/>
  <c r="O64" i="5"/>
  <c r="K64" i="5"/>
  <c r="G64" i="5"/>
  <c r="N69" i="6"/>
  <c r="N70" i="6" l="1"/>
  <c r="O70" i="6"/>
  <c r="E64" i="5"/>
  <c r="H64" i="5" s="1"/>
  <c r="I64" i="5"/>
  <c r="J64" i="5" s="1"/>
  <c r="D65" i="5"/>
  <c r="A66" i="5"/>
  <c r="B65" i="5"/>
  <c r="M65" i="5"/>
  <c r="K65" i="5"/>
  <c r="L65" i="5"/>
  <c r="N65" i="5"/>
  <c r="O65" i="5"/>
  <c r="F65" i="5"/>
  <c r="G65" i="5"/>
  <c r="M71" i="6"/>
  <c r="K71" i="6"/>
  <c r="I72" i="6"/>
  <c r="L71" i="6"/>
  <c r="O71" i="6" l="1"/>
  <c r="N71" i="6"/>
  <c r="M66" i="5"/>
  <c r="L66" i="5"/>
  <c r="D66" i="5"/>
  <c r="N66" i="5"/>
  <c r="K66" i="5"/>
  <c r="B66" i="5"/>
  <c r="F66" i="5"/>
  <c r="A67" i="5"/>
  <c r="O66" i="5"/>
  <c r="G66" i="5"/>
  <c r="M72" i="6"/>
  <c r="K72" i="6"/>
  <c r="I73" i="6"/>
  <c r="L72" i="6"/>
  <c r="E65" i="5"/>
  <c r="H65" i="5" s="1"/>
  <c r="I65" i="5"/>
  <c r="J65" i="5" s="1"/>
  <c r="O72" i="6" l="1"/>
  <c r="E66" i="5"/>
  <c r="H66" i="5" s="1"/>
  <c r="I66" i="5"/>
  <c r="J66" i="5" s="1"/>
  <c r="A68" i="5"/>
  <c r="F67" i="5"/>
  <c r="N67" i="5"/>
  <c r="O67" i="5"/>
  <c r="M67" i="5"/>
  <c r="D67" i="5"/>
  <c r="K67" i="5"/>
  <c r="B67" i="5"/>
  <c r="L67" i="5"/>
  <c r="G67" i="5"/>
  <c r="N72" i="6"/>
  <c r="K73" i="6"/>
  <c r="L73" i="6"/>
  <c r="M73" i="6"/>
  <c r="I74" i="6"/>
  <c r="O73" i="6" l="1"/>
  <c r="E67" i="5"/>
  <c r="H67" i="5" s="1"/>
  <c r="I67" i="5"/>
  <c r="J67" i="5" s="1"/>
  <c r="N73" i="6"/>
  <c r="D68" i="5"/>
  <c r="M68" i="5"/>
  <c r="O68" i="5"/>
  <c r="A69" i="5"/>
  <c r="F68" i="5"/>
  <c r="K68" i="5"/>
  <c r="N68" i="5"/>
  <c r="B68" i="5"/>
  <c r="L68" i="5"/>
  <c r="G68" i="5"/>
  <c r="K74" i="6"/>
  <c r="M74" i="6"/>
  <c r="L74" i="6"/>
  <c r="I75" i="6"/>
  <c r="O74" i="6" l="1"/>
  <c r="I68" i="5"/>
  <c r="J68" i="5" s="1"/>
  <c r="E68" i="5"/>
  <c r="H68" i="5" s="1"/>
  <c r="N74" i="6"/>
  <c r="A70" i="5"/>
  <c r="L69" i="5"/>
  <c r="B69" i="5"/>
  <c r="F69" i="5"/>
  <c r="K69" i="5"/>
  <c r="N69" i="5"/>
  <c r="D69" i="5"/>
  <c r="M69" i="5"/>
  <c r="O69" i="5"/>
  <c r="G69" i="5"/>
  <c r="K75" i="6"/>
  <c r="M75" i="6"/>
  <c r="I76" i="6"/>
  <c r="L75" i="6"/>
  <c r="O75" i="6" l="1"/>
  <c r="L76" i="6"/>
  <c r="K76" i="6"/>
  <c r="I77" i="6"/>
  <c r="M76" i="6"/>
  <c r="B70" i="5"/>
  <c r="A71" i="5"/>
  <c r="L70" i="5"/>
  <c r="N70" i="5"/>
  <c r="O70" i="5"/>
  <c r="D70" i="5"/>
  <c r="F70" i="5"/>
  <c r="K70" i="5"/>
  <c r="M70" i="5"/>
  <c r="G70" i="5"/>
  <c r="N75" i="6"/>
  <c r="E69" i="5"/>
  <c r="H69" i="5" s="1"/>
  <c r="I69" i="5"/>
  <c r="J69" i="5" s="1"/>
  <c r="O76" i="6" l="1"/>
  <c r="K77" i="6"/>
  <c r="M77" i="6"/>
  <c r="I78" i="6"/>
  <c r="L77" i="6"/>
  <c r="I70" i="5"/>
  <c r="J70" i="5" s="1"/>
  <c r="E70" i="5"/>
  <c r="H70" i="5" s="1"/>
  <c r="D71" i="5"/>
  <c r="A72" i="5"/>
  <c r="K71" i="5"/>
  <c r="L71" i="5"/>
  <c r="F71" i="5"/>
  <c r="O71" i="5"/>
  <c r="N71" i="5"/>
  <c r="M71" i="5"/>
  <c r="B71" i="5"/>
  <c r="G71" i="5"/>
  <c r="N76" i="6"/>
  <c r="O77" i="6" l="1"/>
  <c r="M72" i="5"/>
  <c r="F72" i="5"/>
  <c r="L72" i="5"/>
  <c r="K72" i="5"/>
  <c r="O72" i="5"/>
  <c r="B72" i="5"/>
  <c r="D72" i="5"/>
  <c r="N72" i="5"/>
  <c r="A73" i="5"/>
  <c r="G72" i="5"/>
  <c r="I71" i="5"/>
  <c r="J71" i="5" s="1"/>
  <c r="E71" i="5"/>
  <c r="H71" i="5" s="1"/>
  <c r="L78" i="6"/>
  <c r="M78" i="6"/>
  <c r="K78" i="6"/>
  <c r="I79" i="6"/>
  <c r="N77" i="6"/>
  <c r="O78" i="6" l="1"/>
  <c r="I80" i="6"/>
  <c r="L79" i="6"/>
  <c r="K79" i="6"/>
  <c r="M79" i="6"/>
  <c r="N78" i="6"/>
  <c r="E72" i="5"/>
  <c r="H72" i="5" s="1"/>
  <c r="I72" i="5"/>
  <c r="J72" i="5" s="1"/>
  <c r="O73" i="5"/>
  <c r="L73" i="5"/>
  <c r="F73" i="5"/>
  <c r="D73" i="5"/>
  <c r="M73" i="5"/>
  <c r="K73" i="5"/>
  <c r="B73" i="5"/>
  <c r="A74" i="5"/>
  <c r="N73" i="5"/>
  <c r="G73" i="5"/>
  <c r="O79" i="6" l="1"/>
  <c r="F74" i="5"/>
  <c r="D74" i="5"/>
  <c r="A75" i="5"/>
  <c r="M74" i="5"/>
  <c r="N74" i="5"/>
  <c r="B74" i="5"/>
  <c r="K74" i="5"/>
  <c r="O74" i="5"/>
  <c r="L74" i="5"/>
  <c r="G74" i="5"/>
  <c r="E73" i="5"/>
  <c r="H73" i="5" s="1"/>
  <c r="I73" i="5"/>
  <c r="J73" i="5" s="1"/>
  <c r="N79" i="6"/>
  <c r="K80" i="6"/>
  <c r="M80" i="6"/>
  <c r="L80" i="6"/>
  <c r="I81" i="6"/>
  <c r="O80" i="6" l="1"/>
  <c r="D75" i="5"/>
  <c r="M75" i="5"/>
  <c r="O75" i="5"/>
  <c r="B75" i="5"/>
  <c r="K75" i="5"/>
  <c r="A76" i="5"/>
  <c r="N75" i="5"/>
  <c r="L75" i="5"/>
  <c r="F75" i="5"/>
  <c r="G75" i="5"/>
  <c r="N80" i="6"/>
  <c r="I74" i="5"/>
  <c r="J74" i="5" s="1"/>
  <c r="E74" i="5"/>
  <c r="H74" i="5" s="1"/>
  <c r="L81" i="6"/>
  <c r="K81" i="6"/>
  <c r="M81" i="6"/>
  <c r="I82" i="6"/>
  <c r="O81" i="6" l="1"/>
  <c r="M76" i="5"/>
  <c r="D76" i="5"/>
  <c r="N76" i="5"/>
  <c r="O76" i="5"/>
  <c r="B76" i="5"/>
  <c r="F76" i="5"/>
  <c r="A77" i="5"/>
  <c r="K76" i="5"/>
  <c r="L76" i="5"/>
  <c r="G76" i="5"/>
  <c r="N81" i="6"/>
  <c r="M82" i="6"/>
  <c r="L82" i="6"/>
  <c r="K82" i="6"/>
  <c r="I83" i="6"/>
  <c r="I75" i="5"/>
  <c r="J75" i="5" s="1"/>
  <c r="E75" i="5"/>
  <c r="H75" i="5" s="1"/>
  <c r="O82" i="6" l="1"/>
  <c r="N82" i="6"/>
  <c r="K83" i="6"/>
  <c r="I84" i="6"/>
  <c r="L83" i="6"/>
  <c r="M83" i="6"/>
  <c r="M77" i="5"/>
  <c r="N77" i="5"/>
  <c r="F77" i="5"/>
  <c r="D77" i="5"/>
  <c r="O77" i="5"/>
  <c r="A78" i="5"/>
  <c r="B77" i="5"/>
  <c r="L77" i="5"/>
  <c r="K77" i="5"/>
  <c r="G77" i="5"/>
  <c r="I76" i="5"/>
  <c r="J76" i="5" s="1"/>
  <c r="E76" i="5"/>
  <c r="H76" i="5" s="1"/>
  <c r="O83" i="6" l="1"/>
  <c r="E77" i="5"/>
  <c r="H77" i="5" s="1"/>
  <c r="I77" i="5"/>
  <c r="J77" i="5" s="1"/>
  <c r="N78" i="5"/>
  <c r="D78" i="5"/>
  <c r="K78" i="5"/>
  <c r="L78" i="5"/>
  <c r="A79" i="5"/>
  <c r="B78" i="5"/>
  <c r="O78" i="5"/>
  <c r="M78" i="5"/>
  <c r="F78" i="5"/>
  <c r="G78" i="5"/>
  <c r="L84" i="6"/>
  <c r="K84" i="6"/>
  <c r="I85" i="6"/>
  <c r="M84" i="6"/>
  <c r="N83" i="6"/>
  <c r="O84" i="6" l="1"/>
  <c r="A80" i="5"/>
  <c r="B79" i="5"/>
  <c r="O79" i="5"/>
  <c r="K79" i="5"/>
  <c r="L79" i="5"/>
  <c r="F79" i="5"/>
  <c r="N79" i="5"/>
  <c r="D79" i="5"/>
  <c r="M79" i="5"/>
  <c r="G79" i="5"/>
  <c r="N84" i="6"/>
  <c r="I78" i="5"/>
  <c r="J78" i="5" s="1"/>
  <c r="E78" i="5"/>
  <c r="H78" i="5" s="1"/>
  <c r="L85" i="6"/>
  <c r="I86" i="6"/>
  <c r="M85" i="6"/>
  <c r="K85" i="6"/>
  <c r="O85" i="6" l="1"/>
  <c r="I79" i="5"/>
  <c r="J79" i="5" s="1"/>
  <c r="E79" i="5"/>
  <c r="H79" i="5" s="1"/>
  <c r="L86" i="6"/>
  <c r="M86" i="6"/>
  <c r="K86" i="6"/>
  <c r="I87" i="6"/>
  <c r="N85" i="6"/>
  <c r="B80" i="5"/>
  <c r="N80" i="5"/>
  <c r="O80" i="5"/>
  <c r="K80" i="5"/>
  <c r="M80" i="5"/>
  <c r="F80" i="5"/>
  <c r="D80" i="5"/>
  <c r="A81" i="5"/>
  <c r="L80" i="5"/>
  <c r="G80" i="5"/>
  <c r="O86" i="6" l="1"/>
  <c r="M81" i="5"/>
  <c r="N81" i="5"/>
  <c r="F81" i="5"/>
  <c r="D81" i="5"/>
  <c r="K81" i="5"/>
  <c r="O81" i="5"/>
  <c r="A82" i="5"/>
  <c r="B81" i="5"/>
  <c r="L81" i="5"/>
  <c r="G81" i="5"/>
  <c r="N86" i="6"/>
  <c r="E80" i="5"/>
  <c r="H80" i="5" s="1"/>
  <c r="I80" i="5"/>
  <c r="J80" i="5" s="1"/>
  <c r="L87" i="6"/>
  <c r="I88" i="6"/>
  <c r="K87" i="6"/>
  <c r="M87" i="6"/>
  <c r="O87" i="6" l="1"/>
  <c r="N87" i="6"/>
  <c r="I81" i="5"/>
  <c r="J81" i="5" s="1"/>
  <c r="E81" i="5"/>
  <c r="H81" i="5" s="1"/>
  <c r="I89" i="6"/>
  <c r="K88" i="6"/>
  <c r="M88" i="6"/>
  <c r="L88" i="6"/>
  <c r="B82" i="5"/>
  <c r="D82" i="5"/>
  <c r="A83" i="5"/>
  <c r="O82" i="5"/>
  <c r="N82" i="5"/>
  <c r="L82" i="5"/>
  <c r="M82" i="5"/>
  <c r="K82" i="5"/>
  <c r="F82" i="5"/>
  <c r="G82" i="5"/>
  <c r="O88" i="6" l="1"/>
  <c r="N88" i="6"/>
  <c r="E82" i="5"/>
  <c r="H82" i="5" s="1"/>
  <c r="I82" i="5"/>
  <c r="J82" i="5" s="1"/>
  <c r="M89" i="6"/>
  <c r="L89" i="6"/>
  <c r="K89" i="6"/>
  <c r="I90" i="6"/>
  <c r="F83" i="5"/>
  <c r="A84" i="5"/>
  <c r="B83" i="5"/>
  <c r="L83" i="5"/>
  <c r="N83" i="5"/>
  <c r="D83" i="5"/>
  <c r="O83" i="5"/>
  <c r="M83" i="5"/>
  <c r="K83" i="5"/>
  <c r="G83" i="5"/>
  <c r="O89" i="6" l="1"/>
  <c r="N89" i="6"/>
  <c r="M90" i="6"/>
  <c r="K90" i="6"/>
  <c r="I91" i="6"/>
  <c r="L90" i="6"/>
  <c r="I83" i="5"/>
  <c r="J83" i="5" s="1"/>
  <c r="E83" i="5"/>
  <c r="H83" i="5" s="1"/>
  <c r="M84" i="5"/>
  <c r="D84" i="5"/>
  <c r="N84" i="5"/>
  <c r="O84" i="5"/>
  <c r="K84" i="5"/>
  <c r="A85" i="5"/>
  <c r="L84" i="5"/>
  <c r="F84" i="5"/>
  <c r="B84" i="5"/>
  <c r="G84" i="5"/>
  <c r="O90" i="6" l="1"/>
  <c r="N90" i="6"/>
  <c r="M85" i="5"/>
  <c r="N85" i="5"/>
  <c r="F85" i="5"/>
  <c r="A86" i="5"/>
  <c r="O85" i="5"/>
  <c r="D85" i="5"/>
  <c r="L85" i="5"/>
  <c r="K85" i="5"/>
  <c r="B85" i="5"/>
  <c r="G85" i="5"/>
  <c r="E84" i="5"/>
  <c r="H84" i="5" s="1"/>
  <c r="I84" i="5"/>
  <c r="J84" i="5" s="1"/>
  <c r="I92" i="6"/>
  <c r="L91" i="6"/>
  <c r="M91" i="6"/>
  <c r="K91" i="6"/>
  <c r="O91" i="6" l="1"/>
  <c r="N91" i="6"/>
  <c r="F86" i="5"/>
  <c r="A87" i="5"/>
  <c r="L86" i="5"/>
  <c r="D86" i="5"/>
  <c r="M86" i="5"/>
  <c r="K86" i="5"/>
  <c r="N86" i="5"/>
  <c r="B86" i="5"/>
  <c r="O86" i="5"/>
  <c r="G86" i="5"/>
  <c r="I85" i="5"/>
  <c r="J85" i="5" s="1"/>
  <c r="E85" i="5"/>
  <c r="H85" i="5" s="1"/>
  <c r="M92" i="6"/>
  <c r="L92" i="6"/>
  <c r="I93" i="6"/>
  <c r="K92" i="6"/>
  <c r="O92" i="6" l="1"/>
  <c r="N92" i="6"/>
  <c r="I94" i="6"/>
  <c r="K93" i="6"/>
  <c r="M93" i="6"/>
  <c r="L93" i="6"/>
  <c r="D87" i="5"/>
  <c r="A88" i="5"/>
  <c r="M87" i="5"/>
  <c r="O87" i="5"/>
  <c r="L87" i="5"/>
  <c r="F87" i="5"/>
  <c r="K87" i="5"/>
  <c r="B87" i="5"/>
  <c r="N87" i="5"/>
  <c r="G87" i="5"/>
  <c r="E86" i="5"/>
  <c r="H86" i="5" s="1"/>
  <c r="I86" i="5"/>
  <c r="J86" i="5" s="1"/>
  <c r="O93" i="6" l="1"/>
  <c r="M88" i="5"/>
  <c r="F88" i="5"/>
  <c r="N88" i="5"/>
  <c r="L88" i="5"/>
  <c r="A89" i="5"/>
  <c r="D88" i="5"/>
  <c r="K88" i="5"/>
  <c r="O88" i="5"/>
  <c r="B88" i="5"/>
  <c r="G88" i="5"/>
  <c r="N93" i="6"/>
  <c r="E87" i="5"/>
  <c r="H87" i="5" s="1"/>
  <c r="I87" i="5"/>
  <c r="J87" i="5" s="1"/>
  <c r="K94" i="6"/>
  <c r="I95" i="6"/>
  <c r="L94" i="6"/>
  <c r="M94" i="6"/>
  <c r="O94" i="6" l="1"/>
  <c r="N94" i="6"/>
  <c r="K95" i="6"/>
  <c r="L95" i="6"/>
  <c r="I96" i="6"/>
  <c r="M95" i="6"/>
  <c r="I88" i="5"/>
  <c r="J88" i="5" s="1"/>
  <c r="E88" i="5"/>
  <c r="H88" i="5" s="1"/>
  <c r="M89" i="5"/>
  <c r="F89" i="5"/>
  <c r="N89" i="5"/>
  <c r="D89" i="5"/>
  <c r="K89" i="5"/>
  <c r="O89" i="5"/>
  <c r="A90" i="5"/>
  <c r="L89" i="5"/>
  <c r="B89" i="5"/>
  <c r="G89" i="5"/>
  <c r="O95" i="6" l="1"/>
  <c r="I89" i="5"/>
  <c r="J89" i="5" s="1"/>
  <c r="E89" i="5"/>
  <c r="H89" i="5" s="1"/>
  <c r="L96" i="6"/>
  <c r="I97" i="6"/>
  <c r="K96" i="6"/>
  <c r="M96" i="6"/>
  <c r="B90" i="5"/>
  <c r="D90" i="5"/>
  <c r="K90" i="5"/>
  <c r="A91" i="5"/>
  <c r="F90" i="5"/>
  <c r="L90" i="5"/>
  <c r="O90" i="5"/>
  <c r="M90" i="5"/>
  <c r="N90" i="5"/>
  <c r="G90" i="5"/>
  <c r="N95" i="6"/>
  <c r="O96" i="6" l="1"/>
  <c r="A92" i="5"/>
  <c r="B91" i="5"/>
  <c r="O91" i="5"/>
  <c r="M91" i="5"/>
  <c r="D91" i="5"/>
  <c r="K91" i="5"/>
  <c r="N91" i="5"/>
  <c r="F91" i="5"/>
  <c r="L91" i="5"/>
  <c r="G91" i="5"/>
  <c r="I90" i="5"/>
  <c r="J90" i="5" s="1"/>
  <c r="E90" i="5"/>
  <c r="H90" i="5" s="1"/>
  <c r="L97" i="6"/>
  <c r="K97" i="6"/>
  <c r="M97" i="6"/>
  <c r="I98" i="6"/>
  <c r="N96" i="6"/>
  <c r="O97" i="6" l="1"/>
  <c r="N97" i="6"/>
  <c r="M98" i="6"/>
  <c r="I99" i="6"/>
  <c r="K98" i="6"/>
  <c r="L98" i="6"/>
  <c r="E91" i="5"/>
  <c r="H91" i="5" s="1"/>
  <c r="I91" i="5"/>
  <c r="J91" i="5" s="1"/>
  <c r="B92" i="5"/>
  <c r="F92" i="5"/>
  <c r="K92" i="5"/>
  <c r="O92" i="5"/>
  <c r="L92" i="5"/>
  <c r="N92" i="5"/>
  <c r="A93" i="5"/>
  <c r="D92" i="5"/>
  <c r="M92" i="5"/>
  <c r="G92" i="5"/>
  <c r="O98" i="6" l="1"/>
  <c r="N98" i="6"/>
  <c r="E92" i="5"/>
  <c r="H92" i="5" s="1"/>
  <c r="I92" i="5"/>
  <c r="J92" i="5" s="1"/>
  <c r="K99" i="6"/>
  <c r="I100" i="6"/>
  <c r="L99" i="6"/>
  <c r="M99" i="6"/>
  <c r="O93" i="5"/>
  <c r="A94" i="5"/>
  <c r="L93" i="5"/>
  <c r="K93" i="5"/>
  <c r="N93" i="5"/>
  <c r="B93" i="5"/>
  <c r="F93" i="5"/>
  <c r="M93" i="5"/>
  <c r="D93" i="5"/>
  <c r="G93" i="5"/>
  <c r="O99" i="6" l="1"/>
  <c r="N99" i="6"/>
  <c r="E93" i="5"/>
  <c r="H93" i="5" s="1"/>
  <c r="I93" i="5"/>
  <c r="J93" i="5" s="1"/>
  <c r="M94" i="5"/>
  <c r="O94" i="5"/>
  <c r="D94" i="5"/>
  <c r="L94" i="5"/>
  <c r="N94" i="5"/>
  <c r="B94" i="5"/>
  <c r="F94" i="5"/>
  <c r="A95" i="5"/>
  <c r="K94" i="5"/>
  <c r="G94" i="5"/>
  <c r="I101" i="6"/>
  <c r="L100" i="6"/>
  <c r="M100" i="6"/>
  <c r="K100" i="6"/>
  <c r="O100" i="6" l="1"/>
  <c r="N100" i="6"/>
  <c r="N95" i="5"/>
  <c r="B95" i="5"/>
  <c r="K95" i="5"/>
  <c r="D95" i="5"/>
  <c r="F95" i="5"/>
  <c r="O95" i="5"/>
  <c r="M95" i="5"/>
  <c r="L95" i="5"/>
  <c r="A96" i="5"/>
  <c r="G95" i="5"/>
  <c r="K101" i="6"/>
  <c r="I102" i="6"/>
  <c r="L101" i="6"/>
  <c r="M101" i="6"/>
  <c r="I94" i="5"/>
  <c r="J94" i="5" s="1"/>
  <c r="E94" i="5"/>
  <c r="H94" i="5" s="1"/>
  <c r="O101" i="6" l="1"/>
  <c r="N101" i="6"/>
  <c r="O96" i="5"/>
  <c r="A97" i="5"/>
  <c r="L96" i="5"/>
  <c r="M96" i="5"/>
  <c r="D96" i="5"/>
  <c r="B96" i="5"/>
  <c r="F96" i="5"/>
  <c r="K96" i="5"/>
  <c r="N96" i="5"/>
  <c r="G96" i="5"/>
  <c r="M102" i="6"/>
  <c r="I103" i="6"/>
  <c r="K102" i="6"/>
  <c r="L102" i="6"/>
  <c r="E95" i="5"/>
  <c r="H95" i="5" s="1"/>
  <c r="I95" i="5"/>
  <c r="J95" i="5" s="1"/>
  <c r="O102" i="6" l="1"/>
  <c r="O97" i="5"/>
  <c r="A98" i="5"/>
  <c r="L97" i="5"/>
  <c r="F97" i="5"/>
  <c r="B97" i="5"/>
  <c r="N97" i="5"/>
  <c r="K97" i="5"/>
  <c r="M97" i="5"/>
  <c r="D97" i="5"/>
  <c r="G97" i="5"/>
  <c r="L103" i="6"/>
  <c r="I104" i="6"/>
  <c r="M103" i="6"/>
  <c r="K103" i="6"/>
  <c r="N102" i="6"/>
  <c r="E96" i="5"/>
  <c r="H96" i="5" s="1"/>
  <c r="I96" i="5"/>
  <c r="J96" i="5" s="1"/>
  <c r="O103" i="6" l="1"/>
  <c r="N103" i="6"/>
  <c r="M98" i="5"/>
  <c r="O98" i="5"/>
  <c r="L98" i="5"/>
  <c r="N98" i="5"/>
  <c r="D98" i="5"/>
  <c r="B98" i="5"/>
  <c r="F98" i="5"/>
  <c r="K98" i="5"/>
  <c r="A99" i="5"/>
  <c r="G98" i="5"/>
  <c r="K104" i="6"/>
  <c r="I105" i="6"/>
  <c r="L104" i="6"/>
  <c r="M104" i="6"/>
  <c r="E97" i="5"/>
  <c r="H97" i="5" s="1"/>
  <c r="I97" i="5"/>
  <c r="J97" i="5" s="1"/>
  <c r="O104" i="6" l="1"/>
  <c r="N104" i="6"/>
  <c r="K105" i="6"/>
  <c r="L105" i="6"/>
  <c r="I106" i="6"/>
  <c r="M105" i="6"/>
  <c r="N99" i="5"/>
  <c r="L99" i="5"/>
  <c r="D99" i="5"/>
  <c r="O99" i="5"/>
  <c r="M99" i="5"/>
  <c r="B99" i="5"/>
  <c r="A100" i="5"/>
  <c r="F99" i="5"/>
  <c r="K99" i="5"/>
  <c r="G99" i="5"/>
  <c r="E98" i="5"/>
  <c r="H98" i="5" s="1"/>
  <c r="I98" i="5"/>
  <c r="J98" i="5" s="1"/>
  <c r="O105" i="6" l="1"/>
  <c r="O100" i="5"/>
  <c r="A101" i="5"/>
  <c r="B100" i="5"/>
  <c r="N100" i="5"/>
  <c r="K100" i="5"/>
  <c r="D100" i="5"/>
  <c r="M100" i="5"/>
  <c r="L100" i="5"/>
  <c r="F100" i="5"/>
  <c r="G100" i="5"/>
  <c r="I99" i="5"/>
  <c r="J99" i="5" s="1"/>
  <c r="E99" i="5"/>
  <c r="H99" i="5" s="1"/>
  <c r="K106" i="6"/>
  <c r="L106" i="6"/>
  <c r="I107" i="6"/>
  <c r="M106" i="6"/>
  <c r="N105" i="6"/>
  <c r="O106" i="6" l="1"/>
  <c r="M107" i="6"/>
  <c r="K107" i="6"/>
  <c r="I108" i="6"/>
  <c r="L107" i="6"/>
  <c r="E100" i="5"/>
  <c r="H100" i="5" s="1"/>
  <c r="I100" i="5"/>
  <c r="J100" i="5" s="1"/>
  <c r="O101" i="5"/>
  <c r="A102" i="5"/>
  <c r="L101" i="5"/>
  <c r="F101" i="5"/>
  <c r="B101" i="5"/>
  <c r="K101" i="5"/>
  <c r="D101" i="5"/>
  <c r="M101" i="5"/>
  <c r="N101" i="5"/>
  <c r="G101" i="5"/>
  <c r="N106" i="6"/>
  <c r="O107" i="6" l="1"/>
  <c r="N107" i="6"/>
  <c r="B102" i="5"/>
  <c r="F102" i="5"/>
  <c r="O102" i="5"/>
  <c r="K102" i="5"/>
  <c r="D102" i="5"/>
  <c r="M102" i="5"/>
  <c r="L102" i="5"/>
  <c r="N102" i="5"/>
  <c r="G102" i="5"/>
  <c r="R3" i="5"/>
  <c r="R5" i="5" s="1"/>
  <c r="K108" i="6"/>
  <c r="L108" i="6"/>
  <c r="I109" i="6"/>
  <c r="M108" i="6"/>
  <c r="I101" i="5"/>
  <c r="J101" i="5" s="1"/>
  <c r="E101" i="5"/>
  <c r="H101" i="5" s="1"/>
  <c r="O108" i="6" l="1"/>
  <c r="N108" i="6"/>
  <c r="K109" i="6"/>
  <c r="M109" i="6"/>
  <c r="I110" i="6"/>
  <c r="L109" i="6"/>
  <c r="I102" i="5"/>
  <c r="J102" i="5" s="1"/>
  <c r="E102" i="5"/>
  <c r="H102" i="5" s="1"/>
  <c r="O109" i="6" l="1"/>
  <c r="N109" i="6"/>
  <c r="L110" i="6"/>
  <c r="M110" i="6"/>
  <c r="K110" i="6"/>
  <c r="I111" i="6"/>
  <c r="O110" i="6" l="1"/>
  <c r="L111" i="6"/>
  <c r="I112" i="6"/>
  <c r="M111" i="6"/>
  <c r="K111" i="6"/>
  <c r="N110" i="6"/>
  <c r="O111" i="6" l="1"/>
  <c r="N111" i="6"/>
  <c r="K112" i="6"/>
  <c r="M112" i="6"/>
  <c r="L112" i="6"/>
  <c r="I113" i="6"/>
  <c r="O112" i="6" l="1"/>
  <c r="I114" i="6"/>
  <c r="L113" i="6"/>
  <c r="M113" i="6"/>
  <c r="K113" i="6"/>
  <c r="N112" i="6"/>
  <c r="O113" i="6" l="1"/>
  <c r="N113" i="6"/>
  <c r="L114" i="6"/>
  <c r="I115" i="6"/>
  <c r="M114" i="6"/>
  <c r="K114" i="6"/>
  <c r="O114" i="6" l="1"/>
  <c r="N114" i="6"/>
  <c r="L115" i="6"/>
  <c r="K115" i="6"/>
  <c r="M115" i="6"/>
  <c r="I116" i="6"/>
  <c r="O115" i="6" l="1"/>
  <c r="K116" i="6"/>
  <c r="M116" i="6"/>
  <c r="I117" i="6"/>
  <c r="L116" i="6"/>
  <c r="N115" i="6"/>
  <c r="O116" i="6" l="1"/>
  <c r="N116" i="6"/>
  <c r="L117" i="6"/>
  <c r="I118" i="6"/>
  <c r="K117" i="6"/>
  <c r="M117" i="6"/>
  <c r="O117" i="6" l="1"/>
  <c r="N117" i="6"/>
  <c r="L118" i="6"/>
  <c r="I119" i="6"/>
  <c r="M118" i="6"/>
  <c r="K118" i="6"/>
  <c r="O118" i="6" l="1"/>
  <c r="M119" i="6"/>
  <c r="L119" i="6"/>
  <c r="K119" i="6"/>
  <c r="I120" i="6"/>
  <c r="N118" i="6"/>
  <c r="O119" i="6" l="1"/>
  <c r="N119" i="6"/>
  <c r="I121" i="6"/>
  <c r="L120" i="6"/>
  <c r="K120" i="6"/>
  <c r="M120" i="6"/>
  <c r="O120" i="6" l="1"/>
  <c r="N120" i="6"/>
  <c r="I122" i="6"/>
  <c r="K121" i="6"/>
  <c r="L121" i="6"/>
  <c r="M121" i="6"/>
  <c r="O121" i="6" l="1"/>
  <c r="N121" i="6"/>
  <c r="K122" i="6"/>
  <c r="M122" i="6"/>
  <c r="L122" i="6"/>
  <c r="I123" i="6"/>
  <c r="O122" i="6" l="1"/>
  <c r="N122" i="6"/>
  <c r="I124" i="6"/>
  <c r="M123" i="6"/>
  <c r="K123" i="6"/>
  <c r="L123" i="6"/>
  <c r="O123" i="6" l="1"/>
  <c r="N123" i="6"/>
  <c r="L124" i="6"/>
  <c r="K124" i="6"/>
  <c r="M124" i="6"/>
  <c r="I125" i="6"/>
  <c r="O124" i="6" l="1"/>
  <c r="N124" i="6"/>
  <c r="K125" i="6"/>
  <c r="M125" i="6"/>
  <c r="L125" i="6"/>
  <c r="I126" i="6"/>
  <c r="O125" i="6" l="1"/>
  <c r="K126" i="6"/>
  <c r="I127" i="6"/>
  <c r="L126" i="6"/>
  <c r="M126" i="6"/>
  <c r="N125" i="6"/>
  <c r="O126" i="6" l="1"/>
  <c r="L127" i="6"/>
  <c r="K127" i="6"/>
  <c r="I128" i="6"/>
  <c r="M127" i="6"/>
  <c r="N126" i="6"/>
  <c r="O127" i="6" l="1"/>
  <c r="N127" i="6"/>
  <c r="K128" i="6"/>
  <c r="I129" i="6"/>
  <c r="M128" i="6"/>
  <c r="L128" i="6"/>
  <c r="O128" i="6" l="1"/>
  <c r="N128" i="6"/>
  <c r="K129" i="6"/>
  <c r="I130" i="6"/>
  <c r="M129" i="6"/>
  <c r="L129" i="6"/>
  <c r="O129" i="6" l="1"/>
  <c r="I131" i="6"/>
  <c r="K130" i="6"/>
  <c r="L130" i="6"/>
  <c r="M130" i="6"/>
  <c r="N129" i="6"/>
  <c r="O130" i="6" l="1"/>
  <c r="N130" i="6"/>
  <c r="K131" i="6"/>
  <c r="M131" i="6"/>
  <c r="L131" i="6"/>
  <c r="I132" i="6"/>
  <c r="O131" i="6" l="1"/>
  <c r="N131" i="6"/>
  <c r="K132" i="6"/>
  <c r="I133" i="6"/>
  <c r="L132" i="6"/>
  <c r="M132" i="6"/>
  <c r="O132" i="6" l="1"/>
  <c r="N132" i="6"/>
  <c r="I134" i="6"/>
  <c r="M133" i="6"/>
  <c r="K133" i="6"/>
  <c r="L133" i="6"/>
  <c r="O133" i="6" l="1"/>
  <c r="N133" i="6"/>
  <c r="L134" i="6"/>
  <c r="K134" i="6"/>
  <c r="I135" i="6"/>
  <c r="M134" i="6"/>
  <c r="O134" i="6" l="1"/>
  <c r="N134" i="6"/>
  <c r="M135" i="6"/>
  <c r="K135" i="6"/>
  <c r="L135" i="6"/>
  <c r="I136" i="6"/>
  <c r="O135" i="6" l="1"/>
  <c r="N135" i="6"/>
  <c r="I137" i="6"/>
  <c r="L136" i="6"/>
  <c r="M136" i="6"/>
  <c r="K136" i="6"/>
  <c r="O136" i="6" l="1"/>
  <c r="N136" i="6"/>
  <c r="I138" i="6"/>
  <c r="L137" i="6"/>
  <c r="M137" i="6"/>
  <c r="K137" i="6"/>
  <c r="O137" i="6" l="1"/>
  <c r="N137" i="6"/>
  <c r="I139" i="6"/>
  <c r="K138" i="6"/>
  <c r="L138" i="6"/>
  <c r="M138" i="6"/>
  <c r="O138" i="6" l="1"/>
  <c r="N138" i="6"/>
  <c r="L139" i="6"/>
  <c r="I140" i="6"/>
  <c r="M139" i="6"/>
  <c r="K139" i="6"/>
  <c r="O139" i="6" l="1"/>
  <c r="M140" i="6"/>
  <c r="K140" i="6"/>
  <c r="L140" i="6"/>
  <c r="I141" i="6"/>
  <c r="N139" i="6"/>
  <c r="O140" i="6" l="1"/>
  <c r="N140" i="6"/>
  <c r="K141" i="6"/>
  <c r="M141" i="6"/>
  <c r="L141" i="6"/>
  <c r="I142" i="6"/>
  <c r="O141" i="6" l="1"/>
  <c r="M142" i="6"/>
  <c r="K142" i="6"/>
  <c r="L142" i="6"/>
  <c r="I143" i="6"/>
  <c r="N141" i="6"/>
  <c r="O142" i="6" l="1"/>
  <c r="N142" i="6"/>
  <c r="I144" i="6"/>
  <c r="M143" i="6"/>
  <c r="L143" i="6"/>
  <c r="K143" i="6"/>
  <c r="O143" i="6" l="1"/>
  <c r="N143" i="6"/>
  <c r="I145" i="6"/>
  <c r="L144" i="6"/>
  <c r="K144" i="6"/>
  <c r="M144" i="6"/>
  <c r="O144" i="6" l="1"/>
  <c r="N144" i="6"/>
  <c r="I146" i="6"/>
  <c r="L145" i="6"/>
  <c r="M145" i="6"/>
  <c r="K145" i="6"/>
  <c r="O145" i="6" l="1"/>
  <c r="I147" i="6"/>
  <c r="M146" i="6"/>
  <c r="K146" i="6"/>
  <c r="L146" i="6"/>
  <c r="N145" i="6"/>
  <c r="O146" i="6" l="1"/>
  <c r="N146" i="6"/>
  <c r="I148" i="6"/>
  <c r="K147" i="6"/>
  <c r="L147" i="6"/>
  <c r="M147" i="6"/>
  <c r="O147" i="6" l="1"/>
  <c r="N147" i="6"/>
  <c r="K148" i="6"/>
  <c r="I149" i="6"/>
  <c r="M148" i="6"/>
  <c r="L148" i="6"/>
  <c r="O148" i="6" l="1"/>
  <c r="M149" i="6"/>
  <c r="L149" i="6"/>
  <c r="I150" i="6"/>
  <c r="K149" i="6"/>
  <c r="N148" i="6"/>
  <c r="O149" i="6" l="1"/>
  <c r="N149" i="6"/>
  <c r="M150" i="6"/>
  <c r="I151" i="6"/>
  <c r="K150" i="6"/>
  <c r="L150" i="6"/>
  <c r="O150" i="6" l="1"/>
  <c r="N150" i="6"/>
  <c r="K151" i="6"/>
  <c r="I152" i="6"/>
  <c r="L151" i="6"/>
  <c r="M151" i="6"/>
  <c r="O151" i="6" l="1"/>
  <c r="N151" i="6"/>
  <c r="K152" i="6"/>
  <c r="L152" i="6"/>
  <c r="I153" i="6"/>
  <c r="M152" i="6"/>
  <c r="O152" i="6" l="1"/>
  <c r="N152" i="6"/>
  <c r="L153" i="6"/>
  <c r="K153" i="6"/>
  <c r="I154" i="6"/>
  <c r="M153" i="6"/>
  <c r="O153" i="6" l="1"/>
  <c r="N153" i="6"/>
  <c r="L154" i="6"/>
  <c r="M154" i="6"/>
  <c r="I155" i="6"/>
  <c r="K154" i="6"/>
  <c r="O154" i="6" l="1"/>
  <c r="N154" i="6"/>
  <c r="L155" i="6"/>
  <c r="M155" i="6"/>
  <c r="I156" i="6"/>
  <c r="K155" i="6"/>
  <c r="O155" i="6" l="1"/>
  <c r="I157" i="6"/>
  <c r="K156" i="6"/>
  <c r="M156" i="6"/>
  <c r="L156" i="6"/>
  <c r="N155" i="6"/>
  <c r="O156" i="6" l="1"/>
  <c r="N156" i="6"/>
  <c r="L157" i="6"/>
  <c r="I158" i="6"/>
  <c r="K157" i="6"/>
  <c r="M157" i="6"/>
  <c r="O157" i="6" l="1"/>
  <c r="N157" i="6"/>
  <c r="K158" i="6"/>
  <c r="I159" i="6"/>
  <c r="M158" i="6"/>
  <c r="L158" i="6"/>
  <c r="O158" i="6" l="1"/>
  <c r="M159" i="6"/>
  <c r="K159" i="6"/>
  <c r="I160" i="6"/>
  <c r="L159" i="6"/>
  <c r="N158" i="6"/>
  <c r="O159" i="6" l="1"/>
  <c r="N159" i="6"/>
  <c r="L160" i="6"/>
  <c r="M160" i="6"/>
  <c r="I161" i="6"/>
  <c r="K160" i="6"/>
  <c r="O160" i="6" l="1"/>
  <c r="N160" i="6"/>
  <c r="K161" i="6"/>
  <c r="M161" i="6"/>
  <c r="L161" i="6"/>
  <c r="I162" i="6"/>
  <c r="O161" i="6" l="1"/>
  <c r="N161" i="6"/>
  <c r="L162" i="6"/>
  <c r="M162" i="6"/>
  <c r="I163" i="6"/>
  <c r="K162" i="6"/>
  <c r="O162" i="6" l="1"/>
  <c r="N162" i="6"/>
  <c r="K163" i="6"/>
  <c r="I164" i="6"/>
  <c r="M163" i="6"/>
  <c r="L163" i="6"/>
  <c r="O163" i="6" l="1"/>
  <c r="M164" i="6"/>
  <c r="I165" i="6"/>
  <c r="L164" i="6"/>
  <c r="K164" i="6"/>
  <c r="N163" i="6"/>
  <c r="O164" i="6" l="1"/>
  <c r="N164" i="6"/>
  <c r="K165" i="6"/>
  <c r="I166" i="6"/>
  <c r="M165" i="6"/>
  <c r="L165" i="6"/>
  <c r="O165" i="6" l="1"/>
  <c r="M166" i="6"/>
  <c r="I167" i="6"/>
  <c r="K166" i="6"/>
  <c r="L166" i="6"/>
  <c r="N165" i="6"/>
  <c r="O166" i="6" l="1"/>
  <c r="N166" i="6"/>
  <c r="L167" i="6"/>
  <c r="K167" i="6"/>
  <c r="I168" i="6"/>
  <c r="M167" i="6"/>
  <c r="O167" i="6" l="1"/>
  <c r="N167" i="6"/>
  <c r="M168" i="6"/>
  <c r="K168" i="6"/>
  <c r="L168" i="6"/>
  <c r="I169" i="6"/>
  <c r="O168" i="6" l="1"/>
  <c r="N168" i="6"/>
  <c r="I170" i="6"/>
  <c r="M169" i="6"/>
  <c r="L169" i="6"/>
  <c r="K169" i="6"/>
  <c r="O169" i="6" l="1"/>
  <c r="N169" i="6"/>
  <c r="I171" i="6"/>
  <c r="K170" i="6"/>
  <c r="L170" i="6"/>
  <c r="M170" i="6"/>
  <c r="O170" i="6" l="1"/>
  <c r="N170" i="6"/>
  <c r="L171" i="6"/>
  <c r="K171" i="6"/>
  <c r="I172" i="6"/>
  <c r="M171" i="6"/>
  <c r="O171" i="6" l="1"/>
  <c r="L172" i="6"/>
  <c r="M172" i="6"/>
  <c r="K172" i="6"/>
  <c r="I173" i="6"/>
  <c r="N171" i="6"/>
  <c r="O172" i="6" l="1"/>
  <c r="L173" i="6"/>
  <c r="I174" i="6"/>
  <c r="K173" i="6"/>
  <c r="M173" i="6"/>
  <c r="N172" i="6"/>
  <c r="O173" i="6" l="1"/>
  <c r="N173" i="6"/>
  <c r="M174" i="6"/>
  <c r="L174" i="6"/>
  <c r="I175" i="6"/>
  <c r="K174" i="6"/>
  <c r="O174" i="6" l="1"/>
  <c r="K175" i="6"/>
  <c r="I176" i="6"/>
  <c r="L175" i="6"/>
  <c r="M175" i="6"/>
  <c r="N174" i="6"/>
  <c r="O175" i="6" l="1"/>
  <c r="K176" i="6"/>
  <c r="L176" i="6"/>
  <c r="I177" i="6"/>
  <c r="M176" i="6"/>
  <c r="N175" i="6"/>
  <c r="O176" i="6" l="1"/>
  <c r="I178" i="6"/>
  <c r="K177" i="6"/>
  <c r="L177" i="6"/>
  <c r="M177" i="6"/>
  <c r="N176" i="6"/>
  <c r="O177" i="6" l="1"/>
  <c r="N177" i="6"/>
  <c r="K178" i="6"/>
  <c r="M178" i="6"/>
  <c r="L178" i="6"/>
  <c r="I179" i="6"/>
  <c r="O178" i="6" l="1"/>
  <c r="N178" i="6"/>
  <c r="K179" i="6"/>
  <c r="L179" i="6"/>
  <c r="M179" i="6"/>
  <c r="I180" i="6"/>
  <c r="O179" i="6" l="1"/>
  <c r="N179" i="6"/>
  <c r="K180" i="6"/>
  <c r="I181" i="6"/>
  <c r="L180" i="6"/>
  <c r="M180" i="6"/>
  <c r="O180" i="6" l="1"/>
  <c r="N180" i="6"/>
  <c r="K181" i="6"/>
  <c r="I182" i="6"/>
  <c r="L181" i="6"/>
  <c r="M181" i="6"/>
  <c r="O181" i="6" l="1"/>
  <c r="N181" i="6"/>
  <c r="I183" i="6"/>
  <c r="K182" i="6"/>
  <c r="M182" i="6"/>
  <c r="L182" i="6"/>
  <c r="O182" i="6" l="1"/>
  <c r="N182" i="6"/>
  <c r="K183" i="6"/>
  <c r="L183" i="6"/>
  <c r="M183" i="6"/>
  <c r="I184" i="6"/>
  <c r="O183" i="6" l="1"/>
  <c r="N183" i="6"/>
  <c r="I185" i="6"/>
  <c r="K184" i="6"/>
  <c r="L184" i="6"/>
  <c r="M184" i="6"/>
  <c r="O184" i="6" l="1"/>
  <c r="N184" i="6"/>
  <c r="K185" i="6"/>
  <c r="I186" i="6"/>
  <c r="M185" i="6"/>
  <c r="L185" i="6"/>
  <c r="O185" i="6" l="1"/>
  <c r="L186" i="6"/>
  <c r="I187" i="6"/>
  <c r="K186" i="6"/>
  <c r="M186" i="6"/>
  <c r="N185" i="6"/>
  <c r="O186" i="6" l="1"/>
  <c r="N186" i="6"/>
  <c r="K187" i="6"/>
  <c r="M187" i="6"/>
  <c r="L187" i="6"/>
  <c r="I188" i="6"/>
  <c r="O187" i="6" l="1"/>
  <c r="N187" i="6"/>
  <c r="M188" i="6"/>
  <c r="I189" i="6"/>
  <c r="L188" i="6"/>
  <c r="K188" i="6"/>
  <c r="O188" i="6" l="1"/>
  <c r="N188" i="6"/>
  <c r="L189" i="6"/>
  <c r="I190" i="6"/>
  <c r="K189" i="6"/>
  <c r="M189" i="6"/>
  <c r="O189" i="6" l="1"/>
  <c r="N189" i="6"/>
  <c r="L190" i="6"/>
  <c r="K190" i="6"/>
  <c r="I191" i="6"/>
  <c r="M190" i="6"/>
  <c r="O190" i="6" l="1"/>
  <c r="M191" i="6"/>
  <c r="L191" i="6"/>
  <c r="I192" i="6"/>
  <c r="K191" i="6"/>
  <c r="N190" i="6"/>
  <c r="O191" i="6" l="1"/>
  <c r="N191" i="6"/>
  <c r="M192" i="6"/>
  <c r="I193" i="6"/>
  <c r="K192" i="6"/>
  <c r="L192" i="6"/>
  <c r="O192" i="6" l="1"/>
  <c r="N192" i="6"/>
  <c r="M193" i="6"/>
  <c r="K193" i="6"/>
  <c r="L193" i="6"/>
  <c r="I194" i="6"/>
  <c r="O193" i="6" l="1"/>
  <c r="N193" i="6"/>
  <c r="I195" i="6"/>
  <c r="M194" i="6"/>
  <c r="L194" i="6"/>
  <c r="K194" i="6"/>
  <c r="O194" i="6" l="1"/>
  <c r="L195" i="6"/>
  <c r="K195" i="6"/>
  <c r="M195" i="6"/>
  <c r="I196" i="6"/>
  <c r="N194" i="6"/>
  <c r="K196" i="6" l="1"/>
  <c r="L196" i="6"/>
  <c r="M196" i="6"/>
  <c r="I197" i="6"/>
  <c r="N195" i="6"/>
  <c r="O195" i="6"/>
  <c r="O196" i="6" l="1"/>
  <c r="N196" i="6"/>
  <c r="K197" i="6"/>
  <c r="M197" i="6"/>
  <c r="L197" i="6"/>
  <c r="I198" i="6"/>
  <c r="O197" i="6" l="1"/>
  <c r="I199" i="6"/>
  <c r="K198" i="6"/>
  <c r="L198" i="6"/>
  <c r="M198" i="6"/>
  <c r="N197" i="6"/>
  <c r="O198" i="6" l="1"/>
  <c r="N198" i="6"/>
  <c r="K199" i="6"/>
  <c r="I200" i="6"/>
  <c r="M199" i="6"/>
  <c r="L199" i="6"/>
  <c r="O199" i="6" l="1"/>
  <c r="N199" i="6"/>
  <c r="K200" i="6"/>
  <c r="M200" i="6"/>
  <c r="I201" i="6"/>
  <c r="L200" i="6"/>
  <c r="O200" i="6" l="1"/>
  <c r="K201" i="6"/>
  <c r="L201" i="6"/>
  <c r="I202" i="6"/>
  <c r="M201" i="6"/>
  <c r="N200" i="6"/>
  <c r="O201" i="6" l="1"/>
  <c r="N201" i="6"/>
  <c r="K202" i="6"/>
  <c r="L202" i="6"/>
  <c r="I203" i="6"/>
  <c r="M202" i="6"/>
  <c r="O202" i="6" l="1"/>
  <c r="N202" i="6"/>
  <c r="L203" i="6"/>
  <c r="I204" i="6"/>
  <c r="K203" i="6"/>
  <c r="M203" i="6"/>
  <c r="O203" i="6" l="1"/>
  <c r="N203" i="6"/>
  <c r="L204" i="6"/>
  <c r="I205" i="6"/>
  <c r="K204" i="6"/>
  <c r="M204" i="6"/>
  <c r="O204" i="6" l="1"/>
  <c r="N204" i="6"/>
  <c r="M205" i="6"/>
  <c r="I206" i="6"/>
  <c r="K205" i="6"/>
  <c r="L205" i="6"/>
  <c r="O205" i="6" l="1"/>
  <c r="N205" i="6"/>
  <c r="M206" i="6"/>
  <c r="K206" i="6"/>
  <c r="L206" i="6"/>
  <c r="I207" i="6"/>
  <c r="O206" i="6" l="1"/>
  <c r="N206" i="6"/>
  <c r="M207" i="6"/>
  <c r="I208" i="6"/>
  <c r="K207" i="6"/>
  <c r="L207" i="6"/>
  <c r="O207" i="6" l="1"/>
  <c r="N207" i="6"/>
  <c r="L208" i="6"/>
  <c r="K208" i="6"/>
  <c r="I209" i="6"/>
  <c r="M208" i="6"/>
  <c r="O208" i="6" l="1"/>
  <c r="L209" i="6"/>
  <c r="I210" i="6"/>
  <c r="K209" i="6"/>
  <c r="M209" i="6"/>
  <c r="N208" i="6"/>
  <c r="O209" i="6" l="1"/>
  <c r="N209" i="6"/>
  <c r="I211" i="6"/>
  <c r="L210" i="6"/>
  <c r="K210" i="6"/>
  <c r="M210" i="6"/>
  <c r="O210" i="6" l="1"/>
  <c r="N210" i="6"/>
  <c r="M211" i="6"/>
  <c r="L211" i="6"/>
  <c r="I212" i="6"/>
  <c r="K211" i="6"/>
  <c r="O211" i="6" l="1"/>
  <c r="N211" i="6"/>
  <c r="L212" i="6"/>
  <c r="K212" i="6"/>
  <c r="I213" i="6"/>
  <c r="M212" i="6"/>
  <c r="O212" i="6" l="1"/>
  <c r="N212" i="6"/>
  <c r="L213" i="6"/>
  <c r="M213" i="6"/>
  <c r="K213" i="6"/>
  <c r="I214" i="6"/>
  <c r="O213" i="6" l="1"/>
  <c r="N213" i="6"/>
  <c r="M214" i="6"/>
  <c r="I215" i="6"/>
  <c r="L214" i="6"/>
  <c r="K214" i="6"/>
  <c r="O214" i="6" l="1"/>
  <c r="N214" i="6"/>
  <c r="K215" i="6"/>
  <c r="L215" i="6"/>
  <c r="M215" i="6"/>
  <c r="I216" i="6"/>
  <c r="N215" i="6" l="1"/>
  <c r="O215" i="6"/>
  <c r="M216" i="6"/>
  <c r="K216" i="6"/>
  <c r="L216" i="6"/>
  <c r="I217" i="6"/>
  <c r="O216" i="6" l="1"/>
  <c r="N216" i="6"/>
  <c r="M217" i="6"/>
  <c r="K217" i="6"/>
  <c r="L217" i="6"/>
  <c r="I218" i="6"/>
  <c r="O217" i="6" l="1"/>
  <c r="L218" i="6"/>
  <c r="K218" i="6"/>
  <c r="I219" i="6"/>
  <c r="M218" i="6"/>
  <c r="N217" i="6"/>
  <c r="O218" i="6" l="1"/>
  <c r="N218" i="6"/>
  <c r="K219" i="6"/>
  <c r="M219" i="6"/>
  <c r="I220" i="6"/>
  <c r="L219" i="6"/>
  <c r="O219" i="6" l="1"/>
  <c r="K220" i="6"/>
  <c r="I221" i="6"/>
  <c r="L220" i="6"/>
  <c r="M220" i="6"/>
  <c r="N219" i="6"/>
  <c r="O220" i="6" l="1"/>
  <c r="I222" i="6"/>
  <c r="M221" i="6"/>
  <c r="L221" i="6"/>
  <c r="K221" i="6"/>
  <c r="N220" i="6"/>
  <c r="O221" i="6" l="1"/>
  <c r="N221" i="6"/>
  <c r="K222" i="6"/>
  <c r="M222" i="6"/>
  <c r="L222" i="6"/>
  <c r="I223" i="6"/>
  <c r="O222" i="6" l="1"/>
  <c r="L223" i="6"/>
  <c r="K223" i="6"/>
  <c r="M223" i="6"/>
  <c r="I224" i="6"/>
  <c r="N222" i="6"/>
  <c r="O223" i="6" l="1"/>
  <c r="K224" i="6"/>
  <c r="L224" i="6"/>
  <c r="I225" i="6"/>
  <c r="M224" i="6"/>
  <c r="N223" i="6"/>
  <c r="O224" i="6" l="1"/>
  <c r="L225" i="6"/>
  <c r="K225" i="6"/>
  <c r="I226" i="6"/>
  <c r="M225" i="6"/>
  <c r="N224" i="6"/>
  <c r="N225" i="6" l="1"/>
  <c r="O225" i="6"/>
  <c r="L226" i="6"/>
  <c r="M226" i="6"/>
  <c r="K226" i="6"/>
  <c r="I227" i="6"/>
  <c r="O226" i="6" l="1"/>
  <c r="I228" i="6"/>
  <c r="L227" i="6"/>
  <c r="K227" i="6"/>
  <c r="M227" i="6"/>
  <c r="N226" i="6"/>
  <c r="O227" i="6" l="1"/>
  <c r="N227" i="6"/>
  <c r="M228" i="6"/>
  <c r="I229" i="6"/>
  <c r="K228" i="6"/>
  <c r="L228" i="6"/>
  <c r="O228" i="6" l="1"/>
  <c r="N228" i="6"/>
  <c r="I230" i="6"/>
  <c r="K229" i="6"/>
  <c r="L229" i="6"/>
  <c r="M229" i="6"/>
  <c r="I231" i="6" l="1"/>
  <c r="M230" i="6"/>
  <c r="L230" i="6"/>
  <c r="K230" i="6"/>
  <c r="N229" i="6"/>
  <c r="O229" i="6"/>
  <c r="O230" i="6" l="1"/>
  <c r="N230" i="6"/>
  <c r="I232" i="6"/>
  <c r="L231" i="6"/>
  <c r="M231" i="6"/>
  <c r="K231" i="6"/>
  <c r="O231" i="6" l="1"/>
  <c r="N231" i="6"/>
  <c r="I233" i="6"/>
  <c r="L232" i="6"/>
  <c r="K232" i="6"/>
  <c r="M232" i="6"/>
  <c r="O232" i="6" l="1"/>
  <c r="N232" i="6"/>
  <c r="K233" i="6"/>
  <c r="I234" i="6"/>
  <c r="M233" i="6"/>
  <c r="L233" i="6"/>
  <c r="O233" i="6" l="1"/>
  <c r="N233" i="6"/>
  <c r="K234" i="6"/>
  <c r="M234" i="6"/>
  <c r="I235" i="6"/>
  <c r="L234" i="6"/>
  <c r="O234" i="6" l="1"/>
  <c r="I236" i="6"/>
  <c r="M235" i="6"/>
  <c r="K235" i="6"/>
  <c r="L235" i="6"/>
  <c r="N234" i="6"/>
  <c r="O235" i="6" l="1"/>
  <c r="N235" i="6"/>
  <c r="K236" i="6"/>
  <c r="L236" i="6"/>
  <c r="M236" i="6"/>
  <c r="I237" i="6"/>
  <c r="O236" i="6" l="1"/>
  <c r="I238" i="6"/>
  <c r="L237" i="6"/>
  <c r="K237" i="6"/>
  <c r="M237" i="6"/>
  <c r="N236" i="6"/>
  <c r="O237" i="6" l="1"/>
  <c r="N237" i="6"/>
  <c r="I239" i="6"/>
  <c r="K238" i="6"/>
  <c r="M238" i="6"/>
  <c r="L238" i="6"/>
  <c r="O238" i="6" l="1"/>
  <c r="N238" i="6"/>
  <c r="I240" i="6"/>
  <c r="L239" i="6"/>
  <c r="K239" i="6"/>
  <c r="M239" i="6"/>
  <c r="L240" i="6" l="1"/>
  <c r="M240" i="6"/>
  <c r="K240" i="6"/>
  <c r="I241" i="6"/>
  <c r="N239" i="6"/>
  <c r="O239" i="6"/>
  <c r="O240" i="6" l="1"/>
  <c r="N240" i="6"/>
  <c r="M241" i="6"/>
  <c r="L241" i="6"/>
  <c r="K241" i="6"/>
  <c r="I242" i="6"/>
  <c r="O241" i="6" l="1"/>
  <c r="M242" i="6"/>
  <c r="K242" i="6"/>
  <c r="L242" i="6"/>
  <c r="I243" i="6"/>
  <c r="N241" i="6"/>
  <c r="O242" i="6" l="1"/>
  <c r="K243" i="6"/>
  <c r="I244" i="6"/>
  <c r="L243" i="6"/>
  <c r="M243" i="6"/>
  <c r="N242" i="6"/>
  <c r="O243" i="6" l="1"/>
  <c r="M244" i="6"/>
  <c r="K244" i="6"/>
  <c r="L244" i="6"/>
  <c r="I245" i="6"/>
  <c r="N243" i="6"/>
  <c r="O244" i="6" l="1"/>
  <c r="I246" i="6"/>
  <c r="M245" i="6"/>
  <c r="L245" i="6"/>
  <c r="K245" i="6"/>
  <c r="N244" i="6"/>
  <c r="O245" i="6" l="1"/>
  <c r="N245" i="6"/>
  <c r="I247" i="6"/>
  <c r="L246" i="6"/>
  <c r="K246" i="6"/>
  <c r="M246" i="6"/>
  <c r="O246" i="6" l="1"/>
  <c r="N246" i="6"/>
  <c r="M247" i="6"/>
  <c r="I248" i="6"/>
  <c r="L247" i="6"/>
  <c r="K247" i="6"/>
  <c r="O247" i="6" l="1"/>
  <c r="N247" i="6"/>
  <c r="M248" i="6"/>
  <c r="L248" i="6"/>
  <c r="I249" i="6"/>
  <c r="K248" i="6"/>
  <c r="O248" i="6" l="1"/>
  <c r="N248" i="6"/>
  <c r="I250" i="6"/>
  <c r="L249" i="6"/>
  <c r="K249" i="6"/>
  <c r="M249" i="6"/>
  <c r="O249" i="6" l="1"/>
  <c r="N249" i="6"/>
  <c r="I251" i="6"/>
  <c r="K250" i="6"/>
  <c r="L250" i="6"/>
  <c r="M250" i="6"/>
  <c r="O250" i="6" l="1"/>
  <c r="N250" i="6"/>
  <c r="L251" i="6"/>
  <c r="I252" i="6"/>
  <c r="M251" i="6"/>
  <c r="K251" i="6"/>
  <c r="O251" i="6" l="1"/>
  <c r="K252" i="6"/>
  <c r="L252" i="6"/>
  <c r="M252" i="6"/>
  <c r="I253" i="6"/>
  <c r="N251" i="6"/>
  <c r="O252" i="6" l="1"/>
  <c r="N252" i="6"/>
  <c r="K253" i="6"/>
  <c r="I254" i="6"/>
  <c r="M253" i="6"/>
  <c r="L253" i="6"/>
  <c r="O253" i="6" l="1"/>
  <c r="N253" i="6"/>
  <c r="L254" i="6"/>
  <c r="M254" i="6"/>
  <c r="K254" i="6"/>
  <c r="I255" i="6"/>
  <c r="O254" i="6" l="1"/>
  <c r="N254" i="6"/>
  <c r="L255" i="6"/>
  <c r="K255" i="6"/>
  <c r="M255" i="6"/>
  <c r="I256" i="6"/>
  <c r="O255" i="6" l="1"/>
  <c r="I257" i="6"/>
  <c r="L256" i="6"/>
  <c r="K256" i="6"/>
  <c r="M256" i="6"/>
  <c r="N255" i="6"/>
  <c r="O256" i="6" l="1"/>
  <c r="N256" i="6"/>
  <c r="L257" i="6"/>
  <c r="I258" i="6"/>
  <c r="M257" i="6"/>
  <c r="K257" i="6"/>
  <c r="O257" i="6" l="1"/>
  <c r="M258" i="6"/>
  <c r="K258" i="6"/>
  <c r="L258" i="6"/>
  <c r="I259" i="6"/>
  <c r="N257" i="6"/>
  <c r="O258" i="6" l="1"/>
  <c r="N258" i="6"/>
  <c r="K259" i="6"/>
  <c r="M259" i="6"/>
  <c r="I260" i="6"/>
  <c r="L259" i="6"/>
  <c r="O259" i="6" l="1"/>
  <c r="I261" i="6"/>
  <c r="M260" i="6"/>
  <c r="L260" i="6"/>
  <c r="K260" i="6"/>
  <c r="N259" i="6"/>
  <c r="O260" i="6" l="1"/>
  <c r="N260" i="6"/>
  <c r="K261" i="6"/>
  <c r="I262" i="6"/>
  <c r="M261" i="6"/>
  <c r="L261" i="6"/>
  <c r="O261" i="6" l="1"/>
  <c r="L262" i="6"/>
  <c r="K262" i="6"/>
  <c r="I263" i="6"/>
  <c r="M262" i="6"/>
  <c r="N261" i="6"/>
  <c r="O262" i="6" l="1"/>
  <c r="N262" i="6"/>
  <c r="I264" i="6"/>
  <c r="M263" i="6"/>
  <c r="L263" i="6"/>
  <c r="K263" i="6"/>
  <c r="O263" i="6" l="1"/>
  <c r="N263" i="6"/>
  <c r="M264" i="6"/>
  <c r="I265" i="6"/>
  <c r="L264" i="6"/>
  <c r="K264" i="6"/>
  <c r="O264" i="6" l="1"/>
  <c r="N264" i="6"/>
  <c r="L265" i="6"/>
  <c r="M265" i="6"/>
  <c r="I266" i="6"/>
  <c r="K265" i="6"/>
  <c r="O265" i="6" l="1"/>
  <c r="I267" i="6"/>
  <c r="L266" i="6"/>
  <c r="K266" i="6"/>
  <c r="M266" i="6"/>
  <c r="N265" i="6"/>
  <c r="O266" i="6" l="1"/>
  <c r="N266" i="6"/>
  <c r="L267" i="6"/>
  <c r="K267" i="6"/>
  <c r="I268" i="6"/>
  <c r="M267" i="6"/>
  <c r="O267" i="6" l="1"/>
  <c r="N267" i="6"/>
  <c r="K268" i="6"/>
  <c r="I269" i="6"/>
  <c r="M268" i="6"/>
  <c r="L268" i="6"/>
  <c r="O268" i="6" l="1"/>
  <c r="N268" i="6"/>
  <c r="L269" i="6"/>
  <c r="I270" i="6"/>
  <c r="K269" i="6"/>
  <c r="M269" i="6"/>
  <c r="O269" i="6" l="1"/>
  <c r="N269" i="6"/>
  <c r="L270" i="6"/>
  <c r="K270" i="6"/>
  <c r="M270" i="6"/>
  <c r="I271" i="6"/>
  <c r="O270" i="6" l="1"/>
  <c r="N270" i="6"/>
  <c r="I272" i="6"/>
  <c r="M271" i="6"/>
  <c r="L271" i="6"/>
  <c r="K271" i="6"/>
  <c r="O271" i="6" l="1"/>
  <c r="I273" i="6"/>
  <c r="K272" i="6"/>
  <c r="M272" i="6"/>
  <c r="L272" i="6"/>
  <c r="N271" i="6"/>
  <c r="O272" i="6" l="1"/>
  <c r="N272" i="6"/>
  <c r="M273" i="6"/>
  <c r="K273" i="6"/>
  <c r="I274" i="6"/>
  <c r="L273" i="6"/>
  <c r="O273" i="6" l="1"/>
  <c r="M274" i="6"/>
  <c r="L274" i="6"/>
  <c r="I275" i="6"/>
  <c r="K274" i="6"/>
  <c r="N273" i="6"/>
  <c r="O274" i="6" l="1"/>
  <c r="N274" i="6"/>
  <c r="I276" i="6"/>
  <c r="K275" i="6"/>
  <c r="L275" i="6"/>
  <c r="M275" i="6"/>
  <c r="O275" i="6" l="1"/>
  <c r="N275" i="6"/>
  <c r="L276" i="6"/>
  <c r="K276" i="6"/>
  <c r="I277" i="6"/>
  <c r="M276" i="6"/>
  <c r="O276" i="6" l="1"/>
  <c r="N276" i="6"/>
  <c r="M277" i="6"/>
  <c r="I278" i="6"/>
  <c r="L277" i="6"/>
  <c r="K277" i="6"/>
  <c r="O277" i="6" l="1"/>
  <c r="N277" i="6"/>
  <c r="L278" i="6"/>
  <c r="M278" i="6"/>
  <c r="K278" i="6"/>
  <c r="I279" i="6"/>
  <c r="O278" i="6" l="1"/>
  <c r="L279" i="6"/>
  <c r="M279" i="6"/>
  <c r="K279" i="6"/>
  <c r="I280" i="6"/>
  <c r="N278" i="6"/>
  <c r="O279" i="6" l="1"/>
  <c r="I281" i="6"/>
  <c r="K280" i="6"/>
  <c r="M280" i="6"/>
  <c r="L280" i="6"/>
  <c r="N279" i="6"/>
  <c r="O280" i="6" l="1"/>
  <c r="N280" i="6"/>
  <c r="L281" i="6"/>
  <c r="K281" i="6"/>
  <c r="M281" i="6"/>
  <c r="I282" i="6"/>
  <c r="O281" i="6" l="1"/>
  <c r="N281" i="6"/>
  <c r="L282" i="6"/>
  <c r="K282" i="6"/>
  <c r="M282" i="6"/>
  <c r="I283" i="6"/>
  <c r="O282" i="6" l="1"/>
  <c r="N282" i="6"/>
  <c r="L283" i="6"/>
  <c r="K283" i="6"/>
  <c r="I284" i="6"/>
  <c r="M283" i="6"/>
  <c r="O283" i="6" l="1"/>
  <c r="N283" i="6"/>
  <c r="K284" i="6"/>
  <c r="M284" i="6"/>
  <c r="L284" i="6"/>
  <c r="I285" i="6"/>
  <c r="O284" i="6" l="1"/>
  <c r="L285" i="6"/>
  <c r="K285" i="6"/>
  <c r="M285" i="6"/>
  <c r="I286" i="6"/>
  <c r="N284" i="6"/>
  <c r="O285" i="6" l="1"/>
  <c r="I287" i="6"/>
  <c r="M286" i="6"/>
  <c r="K286" i="6"/>
  <c r="L286" i="6"/>
  <c r="N285" i="6"/>
  <c r="O286" i="6" l="1"/>
  <c r="N286" i="6"/>
  <c r="M287" i="6"/>
  <c r="K287" i="6"/>
  <c r="I288" i="6"/>
  <c r="L287" i="6"/>
  <c r="O287" i="6" l="1"/>
  <c r="N287" i="6"/>
  <c r="I289" i="6"/>
  <c r="K288" i="6"/>
  <c r="L288" i="6"/>
  <c r="M288" i="6"/>
  <c r="O288" i="6" l="1"/>
  <c r="N288" i="6"/>
  <c r="K289" i="6"/>
  <c r="L289" i="6"/>
  <c r="I290" i="6"/>
  <c r="M289" i="6"/>
  <c r="O289" i="6" l="1"/>
  <c r="N289" i="6"/>
  <c r="M290" i="6"/>
  <c r="I291" i="6"/>
  <c r="L290" i="6"/>
  <c r="K290" i="6"/>
  <c r="O290" i="6" l="1"/>
  <c r="N290" i="6"/>
  <c r="M291" i="6"/>
  <c r="K291" i="6"/>
  <c r="I292" i="6"/>
  <c r="L291" i="6"/>
  <c r="O291" i="6" l="1"/>
  <c r="N291" i="6"/>
  <c r="M292" i="6"/>
  <c r="L292" i="6"/>
  <c r="I293" i="6"/>
  <c r="K292" i="6"/>
  <c r="O292" i="6" l="1"/>
  <c r="N292" i="6"/>
  <c r="K293" i="6"/>
  <c r="I294" i="6"/>
  <c r="M293" i="6"/>
  <c r="L293" i="6"/>
  <c r="O293" i="6" l="1"/>
  <c r="N293" i="6"/>
  <c r="K294" i="6"/>
  <c r="I295" i="6"/>
  <c r="M294" i="6"/>
  <c r="L294" i="6"/>
  <c r="O294" i="6" l="1"/>
  <c r="M295" i="6"/>
  <c r="K295" i="6"/>
  <c r="I296" i="6"/>
  <c r="L295" i="6"/>
  <c r="N294" i="6"/>
  <c r="O295" i="6" l="1"/>
  <c r="N295" i="6"/>
  <c r="I297" i="6"/>
  <c r="K296" i="6"/>
  <c r="L296" i="6"/>
  <c r="M296" i="6"/>
  <c r="O296" i="6" l="1"/>
  <c r="I298" i="6"/>
  <c r="L297" i="6"/>
  <c r="M297" i="6"/>
  <c r="K297" i="6"/>
  <c r="N296" i="6"/>
  <c r="O297" i="6" l="1"/>
  <c r="N297" i="6"/>
  <c r="K298" i="6"/>
  <c r="L298" i="6"/>
  <c r="M298" i="6"/>
  <c r="I299" i="6"/>
  <c r="O298" i="6" l="1"/>
  <c r="M299" i="6"/>
  <c r="L299" i="6"/>
  <c r="I300" i="6"/>
  <c r="K299" i="6"/>
  <c r="N298" i="6"/>
  <c r="O299" i="6" l="1"/>
  <c r="N299" i="6"/>
  <c r="M300" i="6"/>
  <c r="K300" i="6"/>
  <c r="I301" i="6"/>
  <c r="L300" i="6"/>
  <c r="O300" i="6" l="1"/>
  <c r="L301" i="6"/>
  <c r="M301" i="6"/>
  <c r="I302" i="6"/>
  <c r="K301" i="6"/>
  <c r="N300" i="6"/>
  <c r="O301" i="6" l="1"/>
  <c r="K302" i="6"/>
  <c r="I303" i="6"/>
  <c r="L302" i="6"/>
  <c r="M302" i="6"/>
  <c r="N301" i="6"/>
  <c r="O302" i="6" l="1"/>
  <c r="I304" i="6"/>
  <c r="M303" i="6"/>
  <c r="L303" i="6"/>
  <c r="K303" i="6"/>
  <c r="N302" i="6"/>
  <c r="O303" i="6" l="1"/>
  <c r="N303" i="6"/>
  <c r="M304" i="6"/>
  <c r="K304" i="6"/>
  <c r="I305" i="6"/>
  <c r="L304" i="6"/>
  <c r="O304" i="6" l="1"/>
  <c r="N304" i="6"/>
  <c r="I306" i="6"/>
  <c r="M305" i="6"/>
  <c r="L305" i="6"/>
  <c r="K305" i="6"/>
  <c r="O305" i="6" l="1"/>
  <c r="I307" i="6"/>
  <c r="L306" i="6"/>
  <c r="K306" i="6"/>
  <c r="M306" i="6"/>
  <c r="N305" i="6"/>
  <c r="O306" i="6" l="1"/>
  <c r="N306" i="6"/>
  <c r="I308" i="6"/>
  <c r="K307" i="6"/>
  <c r="L307" i="6"/>
  <c r="M307" i="6"/>
  <c r="O307" i="6" l="1"/>
  <c r="N307" i="6"/>
  <c r="I309" i="6"/>
  <c r="L308" i="6"/>
  <c r="M308" i="6"/>
  <c r="K308" i="6"/>
  <c r="O308" i="6" l="1"/>
  <c r="L309" i="6"/>
  <c r="I310" i="6"/>
  <c r="K309" i="6"/>
  <c r="M309" i="6"/>
  <c r="N308" i="6"/>
  <c r="O309" i="6" l="1"/>
  <c r="N309" i="6"/>
  <c r="K310" i="6"/>
  <c r="M310" i="6"/>
  <c r="I311" i="6"/>
  <c r="L310" i="6"/>
  <c r="O310" i="6" l="1"/>
  <c r="N310" i="6"/>
  <c r="I312" i="6"/>
  <c r="L311" i="6"/>
  <c r="M311" i="6"/>
  <c r="K311" i="6"/>
  <c r="O311" i="6" l="1"/>
  <c r="N311" i="6"/>
  <c r="M312" i="6"/>
  <c r="L312" i="6"/>
  <c r="K312" i="6"/>
  <c r="I313" i="6"/>
  <c r="O312" i="6" l="1"/>
  <c r="M313" i="6"/>
  <c r="L313" i="6"/>
  <c r="I314" i="6"/>
  <c r="K313" i="6"/>
  <c r="N312" i="6"/>
  <c r="O313" i="6" l="1"/>
  <c r="N313" i="6"/>
  <c r="M314" i="6"/>
  <c r="K314" i="6"/>
  <c r="L314" i="6"/>
  <c r="I315" i="6"/>
  <c r="O314" i="6" l="1"/>
  <c r="N314" i="6"/>
  <c r="I316" i="6"/>
  <c r="L315" i="6"/>
  <c r="K315" i="6"/>
  <c r="M315" i="6"/>
  <c r="O315" i="6" l="1"/>
  <c r="N315" i="6"/>
  <c r="L316" i="6"/>
  <c r="I317" i="6"/>
  <c r="M316" i="6"/>
  <c r="K316" i="6"/>
  <c r="O316" i="6" l="1"/>
  <c r="M317" i="6"/>
  <c r="I318" i="6"/>
  <c r="L317" i="6"/>
  <c r="K317" i="6"/>
  <c r="N316" i="6"/>
  <c r="O317" i="6" l="1"/>
  <c r="N317" i="6"/>
  <c r="L318" i="6"/>
  <c r="M318" i="6"/>
  <c r="I319" i="6"/>
  <c r="K318" i="6"/>
  <c r="O318" i="6" l="1"/>
  <c r="N318" i="6"/>
  <c r="K319" i="6"/>
  <c r="M319" i="6"/>
  <c r="I320" i="6"/>
  <c r="L319" i="6"/>
  <c r="O319" i="6" l="1"/>
  <c r="N319" i="6"/>
  <c r="L320" i="6"/>
  <c r="M320" i="6"/>
  <c r="I321" i="6"/>
  <c r="K320" i="6"/>
  <c r="O320" i="6" l="1"/>
  <c r="N320" i="6"/>
  <c r="L321" i="6"/>
  <c r="I322" i="6"/>
  <c r="K321" i="6"/>
  <c r="M321" i="6"/>
  <c r="O321" i="6" l="1"/>
  <c r="L322" i="6"/>
  <c r="M322" i="6"/>
  <c r="K322" i="6"/>
  <c r="I323" i="6"/>
  <c r="N321" i="6"/>
  <c r="O322" i="6" l="1"/>
  <c r="N322" i="6"/>
  <c r="K323" i="6"/>
  <c r="I324" i="6"/>
  <c r="L323" i="6"/>
  <c r="M323" i="6"/>
  <c r="O323" i="6" l="1"/>
  <c r="N323" i="6"/>
  <c r="M324" i="6"/>
  <c r="I325" i="6"/>
  <c r="L324" i="6"/>
  <c r="K324" i="6"/>
  <c r="O324" i="6" l="1"/>
  <c r="M325" i="6"/>
  <c r="K325" i="6"/>
  <c r="I326" i="6"/>
  <c r="L325" i="6"/>
  <c r="N324" i="6"/>
  <c r="O325" i="6" l="1"/>
  <c r="N325" i="6"/>
  <c r="M326" i="6"/>
  <c r="K326" i="6"/>
  <c r="L326" i="6"/>
  <c r="I327" i="6"/>
  <c r="O326" i="6" l="1"/>
  <c r="N326" i="6"/>
  <c r="I328" i="6"/>
  <c r="L327" i="6"/>
  <c r="K327" i="6"/>
  <c r="M327" i="6"/>
  <c r="O327" i="6" l="1"/>
  <c r="N327" i="6"/>
  <c r="I329" i="6"/>
  <c r="K328" i="6"/>
  <c r="M328" i="6"/>
  <c r="L328" i="6"/>
  <c r="O328" i="6" l="1"/>
  <c r="N328" i="6"/>
  <c r="M329" i="6"/>
  <c r="K329" i="6"/>
  <c r="I330" i="6"/>
  <c r="L329" i="6"/>
  <c r="O329" i="6" l="1"/>
  <c r="N329" i="6"/>
  <c r="L330" i="6"/>
  <c r="I331" i="6"/>
  <c r="M330" i="6"/>
  <c r="K330" i="6"/>
  <c r="O330" i="6" l="1"/>
  <c r="N330" i="6"/>
  <c r="I332" i="6"/>
  <c r="K331" i="6"/>
  <c r="M331" i="6"/>
  <c r="L331" i="6"/>
  <c r="O331" i="6" l="1"/>
  <c r="N331" i="6"/>
  <c r="I333" i="6"/>
  <c r="K332" i="6"/>
  <c r="M332" i="6"/>
  <c r="L332" i="6"/>
  <c r="O332" i="6" l="1"/>
  <c r="N332" i="6"/>
  <c r="L333" i="6"/>
  <c r="M333" i="6"/>
  <c r="I334" i="6"/>
  <c r="K333" i="6"/>
  <c r="O333" i="6" l="1"/>
  <c r="I335" i="6"/>
  <c r="L334" i="6"/>
  <c r="K334" i="6"/>
  <c r="M334" i="6"/>
  <c r="N333" i="6"/>
  <c r="O334" i="6" l="1"/>
  <c r="N334" i="6"/>
  <c r="M335" i="6"/>
  <c r="I336" i="6"/>
  <c r="L335" i="6"/>
  <c r="K335" i="6"/>
  <c r="O335" i="6" l="1"/>
  <c r="N335" i="6"/>
  <c r="M336" i="6"/>
  <c r="L336" i="6"/>
  <c r="K336" i="6"/>
  <c r="I337" i="6"/>
  <c r="O336" i="6" l="1"/>
  <c r="N336" i="6"/>
  <c r="K337" i="6"/>
  <c r="M337" i="6"/>
  <c r="L337" i="6"/>
  <c r="I338" i="6"/>
  <c r="O337" i="6" l="1"/>
  <c r="N337" i="6"/>
  <c r="L338" i="6"/>
  <c r="I339" i="6"/>
  <c r="K338" i="6"/>
  <c r="M338" i="6"/>
  <c r="O338" i="6" l="1"/>
  <c r="N338" i="6"/>
  <c r="K339" i="6"/>
  <c r="I340" i="6"/>
  <c r="M339" i="6"/>
  <c r="L339" i="6"/>
  <c r="O339" i="6" l="1"/>
  <c r="N339" i="6"/>
  <c r="I341" i="6"/>
  <c r="L340" i="6"/>
  <c r="M340" i="6"/>
  <c r="K340" i="6"/>
  <c r="O340" i="6" l="1"/>
  <c r="N340" i="6"/>
  <c r="M341" i="6"/>
  <c r="K341" i="6"/>
  <c r="I342" i="6"/>
  <c r="L341" i="6"/>
  <c r="O341" i="6" l="1"/>
  <c r="N341" i="6"/>
  <c r="K342" i="6"/>
  <c r="I343" i="6"/>
  <c r="L342" i="6"/>
  <c r="M342" i="6"/>
  <c r="O342" i="6" l="1"/>
  <c r="N342" i="6"/>
  <c r="K343" i="6"/>
  <c r="I344" i="6"/>
  <c r="L343" i="6"/>
  <c r="M343" i="6"/>
  <c r="O343" i="6" l="1"/>
  <c r="K344" i="6"/>
  <c r="L344" i="6"/>
  <c r="I345" i="6"/>
  <c r="M344" i="6"/>
  <c r="N343" i="6"/>
  <c r="O344" i="6" l="1"/>
  <c r="I346" i="6"/>
  <c r="L345" i="6"/>
  <c r="M345" i="6"/>
  <c r="K345" i="6"/>
  <c r="N344" i="6"/>
  <c r="O345" i="6" l="1"/>
  <c r="N345" i="6"/>
  <c r="I347" i="6"/>
  <c r="K346" i="6"/>
  <c r="L346" i="6"/>
  <c r="M346" i="6"/>
  <c r="O346" i="6" l="1"/>
  <c r="N346" i="6"/>
  <c r="I348" i="6"/>
  <c r="L347" i="6"/>
  <c r="M347" i="6"/>
  <c r="K347" i="6"/>
  <c r="O347" i="6" l="1"/>
  <c r="K348" i="6"/>
  <c r="L348" i="6"/>
  <c r="I349" i="6"/>
  <c r="M348" i="6"/>
  <c r="N347" i="6"/>
  <c r="O348" i="6" l="1"/>
  <c r="K349" i="6"/>
  <c r="L349" i="6"/>
  <c r="M349" i="6"/>
  <c r="I350" i="6"/>
  <c r="N348" i="6"/>
  <c r="O349" i="6" l="1"/>
  <c r="M350" i="6"/>
  <c r="K350" i="6"/>
  <c r="I351" i="6"/>
  <c r="L350" i="6"/>
  <c r="N349" i="6"/>
  <c r="O350" i="6" l="1"/>
  <c r="N350" i="6"/>
  <c r="I352" i="6"/>
  <c r="M351" i="6"/>
  <c r="K351" i="6"/>
  <c r="L351" i="6"/>
  <c r="O351" i="6" l="1"/>
  <c r="N351" i="6"/>
  <c r="M352" i="6"/>
  <c r="I353" i="6"/>
  <c r="K352" i="6"/>
  <c r="L352" i="6"/>
  <c r="O352" i="6" l="1"/>
  <c r="N352" i="6"/>
  <c r="L353" i="6"/>
  <c r="M353" i="6"/>
  <c r="I354" i="6"/>
  <c r="K353" i="6"/>
  <c r="O353" i="6" l="1"/>
  <c r="L354" i="6"/>
  <c r="M354" i="6"/>
  <c r="K354" i="6"/>
  <c r="I355" i="6"/>
  <c r="N353" i="6"/>
  <c r="O354" i="6" l="1"/>
  <c r="L355" i="6"/>
  <c r="M355" i="6"/>
  <c r="I356" i="6"/>
  <c r="K355" i="6"/>
  <c r="N354" i="6"/>
  <c r="O355" i="6" l="1"/>
  <c r="N355" i="6"/>
  <c r="I357" i="6"/>
  <c r="K356" i="6"/>
  <c r="L356" i="6"/>
  <c r="M356" i="6"/>
  <c r="O356" i="6" l="1"/>
  <c r="N356" i="6"/>
  <c r="L357" i="6"/>
  <c r="K357" i="6"/>
  <c r="I358" i="6"/>
  <c r="M357" i="6"/>
  <c r="O357" i="6" l="1"/>
  <c r="L358" i="6"/>
  <c r="K358" i="6"/>
  <c r="I359" i="6"/>
  <c r="M358" i="6"/>
  <c r="N357" i="6"/>
  <c r="O358" i="6" l="1"/>
  <c r="N358" i="6"/>
  <c r="L359" i="6"/>
  <c r="M359" i="6"/>
  <c r="K359" i="6"/>
  <c r="I360" i="6"/>
  <c r="O359" i="6" l="1"/>
  <c r="M360" i="6"/>
  <c r="I361" i="6"/>
  <c r="L360" i="6"/>
  <c r="K360" i="6"/>
  <c r="N359" i="6"/>
  <c r="O360" i="6" l="1"/>
  <c r="N360" i="6"/>
  <c r="L361" i="6"/>
  <c r="M361" i="6"/>
  <c r="K361" i="6"/>
  <c r="I362" i="6"/>
  <c r="O361" i="6" l="1"/>
  <c r="N361" i="6"/>
  <c r="K362" i="6"/>
  <c r="L362" i="6"/>
  <c r="M362" i="6"/>
  <c r="I363" i="6"/>
  <c r="O362" i="6" l="1"/>
  <c r="N362" i="6"/>
  <c r="L363" i="6"/>
  <c r="M363" i="6"/>
  <c r="I364" i="6"/>
  <c r="K363" i="6"/>
  <c r="O363" i="6" l="1"/>
  <c r="M364" i="6"/>
  <c r="L364" i="6"/>
  <c r="I365" i="6"/>
  <c r="K364" i="6"/>
  <c r="N363" i="6"/>
  <c r="O364" i="6" l="1"/>
  <c r="N364" i="6"/>
  <c r="L365" i="6"/>
  <c r="K365" i="6"/>
  <c r="I366" i="6"/>
  <c r="M365" i="6"/>
  <c r="O365" i="6" l="1"/>
  <c r="I367" i="6"/>
  <c r="M366" i="6"/>
  <c r="L366" i="6"/>
  <c r="K366" i="6"/>
  <c r="N365" i="6"/>
  <c r="O366" i="6" l="1"/>
  <c r="N366" i="6"/>
  <c r="K367" i="6"/>
  <c r="M367" i="6"/>
  <c r="I368" i="6"/>
  <c r="L367" i="6"/>
  <c r="O367" i="6" l="1"/>
  <c r="I369" i="6"/>
  <c r="K368" i="6"/>
  <c r="M368" i="6"/>
  <c r="L368" i="6"/>
  <c r="N367" i="6"/>
  <c r="O368" i="6" l="1"/>
  <c r="N368" i="6"/>
  <c r="M369" i="6"/>
  <c r="K369" i="6"/>
  <c r="L369" i="6"/>
  <c r="I370" i="6"/>
  <c r="O369" i="6" l="1"/>
  <c r="N369" i="6"/>
  <c r="L370" i="6"/>
  <c r="K370" i="6"/>
  <c r="I371" i="6"/>
  <c r="M370" i="6"/>
  <c r="O370" i="6" l="1"/>
  <c r="N370" i="6"/>
  <c r="I372" i="6"/>
  <c r="M371" i="6"/>
  <c r="L371" i="6"/>
  <c r="K371" i="6"/>
  <c r="O371" i="6" l="1"/>
  <c r="N371" i="6"/>
  <c r="K372" i="6"/>
  <c r="M372" i="6"/>
  <c r="I373" i="6"/>
  <c r="L372" i="6"/>
  <c r="O372" i="6" l="1"/>
  <c r="I374" i="6"/>
  <c r="K373" i="6"/>
  <c r="M373" i="6"/>
  <c r="L373" i="6"/>
  <c r="N372" i="6"/>
  <c r="O373" i="6" l="1"/>
  <c r="N373" i="6"/>
  <c r="M374" i="6"/>
  <c r="K374" i="6"/>
  <c r="I375" i="6"/>
  <c r="L374" i="6"/>
  <c r="O374" i="6" l="1"/>
  <c r="N374" i="6"/>
  <c r="M375" i="6"/>
  <c r="L375" i="6"/>
  <c r="K375" i="6"/>
  <c r="I376" i="6"/>
  <c r="O375" i="6" l="1"/>
  <c r="N375" i="6"/>
  <c r="I377" i="6"/>
  <c r="K376" i="6"/>
  <c r="M376" i="6"/>
  <c r="L376" i="6"/>
  <c r="O376" i="6" l="1"/>
  <c r="N376" i="6"/>
  <c r="L377" i="6"/>
  <c r="M377" i="6"/>
  <c r="K377" i="6"/>
  <c r="I378" i="6"/>
  <c r="O377" i="6" l="1"/>
  <c r="N377" i="6"/>
  <c r="I379" i="6"/>
  <c r="L378" i="6"/>
  <c r="K378" i="6"/>
  <c r="M378" i="6"/>
  <c r="O378" i="6" l="1"/>
  <c r="N378" i="6"/>
  <c r="I380" i="6"/>
  <c r="K379" i="6"/>
  <c r="M379" i="6"/>
  <c r="L379" i="6"/>
  <c r="O379" i="6" l="1"/>
  <c r="L380" i="6"/>
  <c r="M380" i="6"/>
  <c r="I381" i="6"/>
  <c r="K380" i="6"/>
  <c r="N379" i="6"/>
  <c r="O380" i="6" l="1"/>
  <c r="N380" i="6"/>
  <c r="K381" i="6"/>
  <c r="L381" i="6"/>
  <c r="I382" i="6"/>
  <c r="M381" i="6"/>
  <c r="O381" i="6" l="1"/>
  <c r="I383" i="6"/>
  <c r="M382" i="6"/>
  <c r="K382" i="6"/>
  <c r="L382" i="6"/>
  <c r="N381" i="6"/>
  <c r="O382" i="6" l="1"/>
  <c r="N382" i="6"/>
  <c r="L383" i="6"/>
  <c r="K383" i="6"/>
  <c r="M383" i="6"/>
  <c r="I384" i="6"/>
  <c r="I385" i="6" s="1"/>
  <c r="K385" i="6" l="1"/>
  <c r="I386" i="6"/>
  <c r="M385" i="6"/>
  <c r="L385" i="6"/>
  <c r="O383" i="6"/>
  <c r="N383" i="6"/>
  <c r="M384" i="6"/>
  <c r="L384" i="6"/>
  <c r="K384" i="6"/>
  <c r="O385" i="6" l="1"/>
  <c r="N385" i="6"/>
  <c r="L386" i="6"/>
  <c r="M386" i="6"/>
  <c r="I387" i="6"/>
  <c r="K386" i="6"/>
  <c r="O384" i="6"/>
  <c r="N384" i="6"/>
  <c r="O386" i="6" l="1"/>
  <c r="N386" i="6"/>
  <c r="I388" i="6"/>
  <c r="K387" i="6"/>
  <c r="L387" i="6"/>
  <c r="M387" i="6"/>
  <c r="O387" i="6" l="1"/>
  <c r="N387" i="6"/>
  <c r="K388" i="6"/>
  <c r="L388" i="6"/>
  <c r="I389" i="6"/>
  <c r="M388" i="6"/>
  <c r="O388" i="6" l="1"/>
  <c r="L389" i="6"/>
  <c r="M389" i="6"/>
  <c r="I390" i="6"/>
  <c r="K389" i="6"/>
  <c r="N388" i="6"/>
  <c r="O389" i="6" l="1"/>
  <c r="N389" i="6"/>
  <c r="M390" i="6"/>
  <c r="I391" i="6"/>
  <c r="K390" i="6"/>
  <c r="L390" i="6"/>
  <c r="O390" i="6" l="1"/>
  <c r="N390" i="6"/>
  <c r="M391" i="6"/>
  <c r="I392" i="6"/>
  <c r="K391" i="6"/>
  <c r="L391" i="6"/>
  <c r="O391" i="6" l="1"/>
  <c r="N391" i="6"/>
  <c r="I393" i="6"/>
  <c r="K392" i="6"/>
  <c r="L392" i="6"/>
  <c r="M392" i="6"/>
  <c r="O392" i="6" l="1"/>
  <c r="N392" i="6"/>
  <c r="K393" i="6"/>
  <c r="I394" i="6"/>
  <c r="L393" i="6"/>
  <c r="M393" i="6"/>
  <c r="O393" i="6" l="1"/>
  <c r="M394" i="6"/>
  <c r="K394" i="6"/>
  <c r="I395" i="6"/>
  <c r="L394" i="6"/>
  <c r="N393" i="6"/>
  <c r="O394" i="6" l="1"/>
  <c r="I396" i="6"/>
  <c r="K395" i="6"/>
  <c r="L395" i="6"/>
  <c r="M395" i="6"/>
  <c r="N394" i="6"/>
  <c r="O395" i="6" l="1"/>
  <c r="N395" i="6"/>
  <c r="I397" i="6"/>
  <c r="L396" i="6"/>
  <c r="M396" i="6"/>
  <c r="K396" i="6"/>
  <c r="O396" i="6" l="1"/>
  <c r="N396" i="6"/>
  <c r="K397" i="6"/>
  <c r="L397" i="6"/>
  <c r="M397" i="6"/>
  <c r="I398" i="6"/>
  <c r="O397" i="6" l="1"/>
  <c r="L398" i="6"/>
  <c r="I399" i="6"/>
  <c r="K398" i="6"/>
  <c r="M398" i="6"/>
  <c r="N397" i="6"/>
  <c r="O398" i="6" l="1"/>
  <c r="N398" i="6"/>
  <c r="I400" i="6"/>
  <c r="K399" i="6"/>
  <c r="L399" i="6"/>
  <c r="M399" i="6"/>
  <c r="O399" i="6" l="1"/>
  <c r="N399" i="6"/>
  <c r="I401" i="6"/>
  <c r="K400" i="6"/>
  <c r="L400" i="6"/>
  <c r="M400" i="6"/>
  <c r="O400" i="6" l="1"/>
  <c r="N400" i="6"/>
  <c r="K401" i="6"/>
  <c r="L401" i="6"/>
  <c r="M401" i="6"/>
  <c r="I402" i="6"/>
  <c r="O401" i="6" l="1"/>
  <c r="L402" i="6"/>
  <c r="M402" i="6"/>
  <c r="I403" i="6"/>
  <c r="K402" i="6"/>
  <c r="N401" i="6"/>
  <c r="O402" i="6" l="1"/>
  <c r="N402" i="6"/>
  <c r="M403" i="6"/>
  <c r="I404" i="6"/>
  <c r="K403" i="6"/>
  <c r="L403" i="6"/>
  <c r="O403" i="6" l="1"/>
  <c r="N403" i="6"/>
  <c r="L404" i="6"/>
  <c r="I405" i="6"/>
  <c r="K404" i="6"/>
  <c r="M404" i="6"/>
  <c r="O404" i="6" l="1"/>
  <c r="N404" i="6"/>
  <c r="K405" i="6"/>
  <c r="L405" i="6"/>
  <c r="M405" i="6"/>
  <c r="I406" i="6"/>
  <c r="O405" i="6" l="1"/>
  <c r="L406" i="6"/>
  <c r="M406" i="6"/>
  <c r="I407" i="6"/>
  <c r="K406" i="6"/>
  <c r="N405" i="6"/>
  <c r="O406" i="6" l="1"/>
  <c r="N406" i="6"/>
  <c r="K407" i="6"/>
  <c r="I408" i="6"/>
  <c r="L407" i="6"/>
  <c r="M407" i="6"/>
  <c r="O407" i="6" l="1"/>
  <c r="I409" i="6"/>
  <c r="K408" i="6"/>
  <c r="L408" i="6"/>
  <c r="M408" i="6"/>
  <c r="N407" i="6"/>
  <c r="O408" i="6" l="1"/>
  <c r="N408" i="6"/>
  <c r="K409" i="6"/>
  <c r="L409" i="6"/>
  <c r="M409" i="6"/>
  <c r="I410" i="6"/>
  <c r="O409" i="6" l="1"/>
  <c r="L410" i="6"/>
  <c r="M410" i="6"/>
  <c r="I411" i="6"/>
  <c r="K410" i="6"/>
  <c r="N409" i="6"/>
  <c r="O410" i="6" l="1"/>
  <c r="N410" i="6"/>
  <c r="M411" i="6"/>
  <c r="I412" i="6"/>
  <c r="K411" i="6"/>
  <c r="L411" i="6"/>
  <c r="O411" i="6" l="1"/>
  <c r="N411" i="6"/>
  <c r="I413" i="6"/>
  <c r="L412" i="6"/>
  <c r="K412" i="6"/>
  <c r="M412" i="6"/>
  <c r="O412" i="6" s="1"/>
  <c r="N412" i="6" l="1"/>
  <c r="K413" i="6"/>
  <c r="L413" i="6"/>
  <c r="M413" i="6"/>
  <c r="I414" i="6"/>
  <c r="O413" i="6" l="1"/>
  <c r="L414" i="6"/>
  <c r="M414" i="6"/>
  <c r="I415" i="6"/>
  <c r="K414" i="6"/>
  <c r="N413" i="6"/>
  <c r="O414" i="6" l="1"/>
  <c r="N414" i="6"/>
  <c r="I416" i="6"/>
  <c r="M415" i="6"/>
  <c r="K415" i="6"/>
  <c r="L415" i="6"/>
  <c r="O415" i="6" l="1"/>
  <c r="N415" i="6"/>
  <c r="I417" i="6"/>
  <c r="K416" i="6"/>
  <c r="L416" i="6"/>
  <c r="M416" i="6"/>
  <c r="O416" i="6" l="1"/>
  <c r="N416" i="6"/>
  <c r="K417" i="6"/>
  <c r="L417" i="6"/>
  <c r="M417" i="6"/>
  <c r="I418" i="6"/>
  <c r="O417" i="6" l="1"/>
  <c r="L418" i="6"/>
  <c r="M418" i="6"/>
  <c r="I419" i="6"/>
  <c r="K418" i="6"/>
  <c r="N417" i="6"/>
  <c r="O418" i="6" l="1"/>
  <c r="N418" i="6"/>
  <c r="M419" i="6"/>
  <c r="I420" i="6"/>
  <c r="K419" i="6"/>
  <c r="L419" i="6"/>
  <c r="O419" i="6" l="1"/>
  <c r="N419" i="6"/>
  <c r="I421" i="6"/>
  <c r="K420" i="6"/>
  <c r="L420" i="6"/>
  <c r="M420" i="6"/>
  <c r="O420" i="6" l="1"/>
  <c r="N420" i="6"/>
  <c r="K421" i="6"/>
  <c r="L421" i="6"/>
  <c r="M421" i="6"/>
  <c r="I422" i="6"/>
  <c r="O421" i="6" l="1"/>
  <c r="L422" i="6"/>
  <c r="M422" i="6"/>
  <c r="I423" i="6"/>
  <c r="K422" i="6"/>
  <c r="N421" i="6"/>
  <c r="O422" i="6" l="1"/>
  <c r="N422" i="6"/>
  <c r="I424" i="6"/>
  <c r="K423" i="6"/>
  <c r="L423" i="6"/>
  <c r="M423" i="6"/>
  <c r="O423" i="6" l="1"/>
  <c r="N423" i="6"/>
  <c r="I425" i="6"/>
  <c r="K424" i="6"/>
  <c r="L424" i="6"/>
  <c r="M424" i="6"/>
  <c r="O424" i="6" l="1"/>
  <c r="N424" i="6"/>
  <c r="M425" i="6"/>
  <c r="K425" i="6"/>
  <c r="I426" i="6"/>
  <c r="L425" i="6"/>
  <c r="O425" i="6" l="1"/>
  <c r="L426" i="6"/>
  <c r="M426" i="6"/>
  <c r="K426" i="6"/>
  <c r="I427" i="6"/>
  <c r="N425" i="6"/>
  <c r="O426" i="6" l="1"/>
  <c r="N426" i="6"/>
  <c r="I428" i="6"/>
  <c r="K427" i="6"/>
  <c r="L427" i="6"/>
  <c r="M427" i="6"/>
  <c r="O427" i="6" l="1"/>
  <c r="N427" i="6"/>
  <c r="I429" i="6"/>
  <c r="K428" i="6"/>
  <c r="L428" i="6"/>
  <c r="M428" i="6"/>
  <c r="O428" i="6" l="1"/>
  <c r="N428" i="6"/>
  <c r="K429" i="6"/>
  <c r="L429" i="6"/>
  <c r="M429" i="6"/>
  <c r="I430" i="6"/>
  <c r="O429" i="6" l="1"/>
  <c r="L430" i="6"/>
  <c r="M430" i="6"/>
  <c r="K430" i="6"/>
  <c r="I431" i="6"/>
  <c r="N429" i="6"/>
  <c r="O430" i="6" l="1"/>
  <c r="I432" i="6"/>
  <c r="K431" i="6"/>
  <c r="L431" i="6"/>
  <c r="M431" i="6"/>
  <c r="N430" i="6"/>
  <c r="O431" i="6" l="1"/>
  <c r="N431" i="6"/>
  <c r="I433" i="6"/>
  <c r="K432" i="6"/>
  <c r="L432" i="6"/>
  <c r="M432" i="6"/>
  <c r="O432" i="6" l="1"/>
  <c r="N432" i="6"/>
  <c r="K433" i="6"/>
  <c r="L433" i="6"/>
  <c r="M433" i="6"/>
  <c r="I434" i="6"/>
  <c r="O433" i="6" l="1"/>
  <c r="L434" i="6"/>
  <c r="M434" i="6"/>
  <c r="I435" i="6"/>
  <c r="K434" i="6"/>
  <c r="N433" i="6"/>
  <c r="O434" i="6" l="1"/>
  <c r="N434" i="6"/>
  <c r="I436" i="6"/>
  <c r="K435" i="6"/>
  <c r="L435" i="6"/>
  <c r="M435" i="6"/>
  <c r="O435" i="6" l="1"/>
  <c r="N435" i="6"/>
  <c r="I437" i="6"/>
  <c r="K436" i="6"/>
  <c r="L436" i="6"/>
  <c r="M436" i="6"/>
  <c r="O436" i="6" l="1"/>
  <c r="N436" i="6"/>
  <c r="K437" i="6"/>
  <c r="L437" i="6"/>
  <c r="M437" i="6"/>
  <c r="I438" i="6"/>
  <c r="O437" i="6" l="1"/>
  <c r="L438" i="6"/>
  <c r="M438" i="6"/>
  <c r="K438" i="6"/>
  <c r="I439" i="6"/>
  <c r="N437" i="6"/>
  <c r="O438" i="6" l="1"/>
  <c r="N438" i="6"/>
  <c r="I440" i="6"/>
  <c r="K439" i="6"/>
  <c r="L439" i="6"/>
  <c r="M439" i="6"/>
  <c r="O439" i="6" l="1"/>
  <c r="N439" i="6"/>
  <c r="K440" i="6"/>
  <c r="L440" i="6"/>
  <c r="M440" i="6"/>
  <c r="O440" i="6" l="1"/>
  <c r="N440" i="6"/>
</calcChain>
</file>

<file path=xl/comments1.xml><?xml version="1.0" encoding="utf-8"?>
<comments xmlns="http://schemas.openxmlformats.org/spreadsheetml/2006/main">
  <authors>
    <author>J-Marc Stoeffler</author>
    <author>jms</author>
  </authors>
  <commentList>
    <comment ref="AK1" authorId="0" shapeId="0">
      <text>
        <r>
          <rPr>
            <sz val="10"/>
            <color indexed="81"/>
            <rFont val="Tahoma"/>
            <family val="2"/>
          </rPr>
          <t>permet de supprimer les couleurs conditionnelles des cellules sélectionnées</t>
        </r>
      </text>
    </comment>
    <comment ref="AM1" authorId="0" shapeId="0">
      <text>
        <r>
          <rPr>
            <b/>
            <sz val="8"/>
            <color indexed="81"/>
            <rFont val="Tahoma"/>
            <family val="2"/>
          </rPr>
          <t>J-Marc Stoeffler:</t>
        </r>
        <r>
          <rPr>
            <sz val="12"/>
            <color indexed="81"/>
            <rFont val="Tahoma"/>
            <family val="2"/>
          </rPr>
          <t xml:space="preserve">
une aide sur le Net
pour lancer les macros</t>
        </r>
      </text>
    </comment>
    <comment ref="A2" authorId="0" shapeId="0">
      <text>
        <r>
          <rPr>
            <sz val="8"/>
            <color indexed="81"/>
            <rFont val="Tahoma"/>
            <family val="2"/>
          </rPr>
          <t xml:space="preserve">pour revnir en haut à gauche
</t>
        </r>
      </text>
    </comment>
    <comment ref="C4" authorId="0" shapeId="0">
      <text>
        <r>
          <rPr>
            <sz val="10"/>
            <color indexed="81"/>
            <rFont val="Tahoma"/>
            <family val="2"/>
          </rPr>
          <t xml:space="preserve">Cette cellule contient </t>
        </r>
        <r>
          <rPr>
            <b/>
            <sz val="10"/>
            <color indexed="81"/>
            <rFont val="Tahoma"/>
            <family val="2"/>
          </rPr>
          <t xml:space="preserve">la seule date </t>
        </r>
        <r>
          <rPr>
            <sz val="10"/>
            <color indexed="81"/>
            <rFont val="Tahoma"/>
            <family val="2"/>
          </rPr>
          <t xml:space="preserve">qui peut être modifiée (attention : pour un calendrier vierge seulement !)  :
Inscrire le </t>
        </r>
        <r>
          <rPr>
            <b/>
            <sz val="10"/>
            <color indexed="81"/>
            <rFont val="Tahoma"/>
            <family val="2"/>
          </rPr>
          <t>1er jour</t>
        </r>
        <r>
          <rPr>
            <sz val="10"/>
            <color indexed="81"/>
            <rFont val="Tahoma"/>
            <family val="2"/>
          </rPr>
          <t xml:space="preserve"> du mois de votre choix
par exemple</t>
        </r>
        <r>
          <rPr>
            <sz val="10"/>
            <color indexed="57"/>
            <rFont val="Tahoma"/>
            <family val="2"/>
          </rPr>
          <t xml:space="preserve"> </t>
        </r>
        <r>
          <rPr>
            <b/>
            <sz val="10"/>
            <color indexed="57"/>
            <rFont val="Tahoma"/>
            <family val="2"/>
          </rPr>
          <t>01/01/2020</t>
        </r>
        <r>
          <rPr>
            <sz val="10"/>
            <color indexed="57"/>
            <rFont val="Tahoma"/>
            <family val="2"/>
          </rPr>
          <t xml:space="preserve"> </t>
        </r>
        <r>
          <rPr>
            <sz val="10"/>
            <color indexed="81"/>
            <rFont val="Tahoma"/>
            <family val="2"/>
          </rPr>
          <t>- tout le calendrier se recalculera sans macro. (Il est magique !)</t>
        </r>
      </text>
    </comment>
    <comment ref="D4" authorId="0" shapeId="0">
      <text>
        <r>
          <rPr>
            <sz val="10"/>
            <color indexed="81"/>
            <rFont val="Tahoma"/>
            <family val="2"/>
          </rPr>
          <t xml:space="preserve">
cellule D6 :
&lt;------formule calculant le numéro de la semaine(France) qu'on peut copier ici et coller dans la cellule à droite de chaque date.
</t>
        </r>
      </text>
    </comment>
    <comment ref="C5" authorId="0" shapeId="0">
      <text>
        <r>
          <rPr>
            <sz val="10"/>
            <color indexed="81"/>
            <rFont val="Tahoma"/>
            <family val="2"/>
          </rPr>
          <t>La petite barre à gauche de chaque journée permet de connaître les périodes de</t>
        </r>
        <r>
          <rPr>
            <b/>
            <sz val="10"/>
            <color indexed="10"/>
            <rFont val="Tahoma"/>
            <family val="2"/>
          </rPr>
          <t xml:space="preserve"> vacances scolaires (rouge). Pour choisir sa zone ou désamorcer cette fonction aller en AG1</t>
        </r>
        <r>
          <rPr>
            <sz val="10"/>
            <color indexed="81"/>
            <rFont val="Tahoma"/>
            <family val="2"/>
          </rPr>
          <t xml:space="preserve">
Elle est grisée en noir pour les </t>
        </r>
        <r>
          <rPr>
            <b/>
            <sz val="10"/>
            <color indexed="81"/>
            <rFont val="Tahoma"/>
            <family val="2"/>
          </rPr>
          <t>dates passées</t>
        </r>
        <r>
          <rPr>
            <sz val="10"/>
            <color indexed="81"/>
            <rFont val="Tahoma"/>
            <family val="2"/>
          </rPr>
          <t xml:space="preserve"> et en grisée en gris pour les date dont les vacances scolaires ne sont pas connues. La mise à jour automatique  est prévue dans l'onglet [vacances scolaires].
Il sera même possible d'adpater ce calendrier à d'autres spécifités. </t>
        </r>
        <r>
          <rPr>
            <b/>
            <i/>
            <sz val="10"/>
            <color indexed="81"/>
            <rFont val="Tahoma"/>
            <family val="2"/>
          </rPr>
          <t>(à suire...)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S35" authorId="1" shapeId="0">
      <text>
        <r>
          <rPr>
            <sz val="12"/>
            <color indexed="20"/>
            <rFont val="Tahoma"/>
            <family val="2"/>
          </rPr>
          <t>formule complexe mais très intéressante qui calcule 
le nombre de mois du calendrier et crée un affichage adapté :
s'il n'y a qu'une année affichage de l'année, sinon les deux 
extrèmes et ceci quelque soit le nombre de mois présents !</t>
        </r>
      </text>
    </comment>
  </commentList>
</comments>
</file>

<file path=xl/comments2.xml><?xml version="1.0" encoding="utf-8"?>
<comments xmlns="http://schemas.openxmlformats.org/spreadsheetml/2006/main">
  <authors>
    <author>JOAS5615</author>
    <author>J-Marc Stoeffler</author>
  </authors>
  <commentList>
    <comment ref="I2" authorId="0" shapeId="0">
      <text>
        <r>
          <rPr>
            <sz val="8"/>
            <color indexed="81"/>
            <rFont val="Tahoma"/>
            <family val="2"/>
          </rPr>
          <t xml:space="preserve">
&lt;-----------cette cellule </t>
        </r>
        <r>
          <rPr>
            <b/>
            <sz val="12"/>
            <color indexed="81"/>
            <rFont val="Tahoma"/>
            <family val="2"/>
          </rPr>
          <t>C4</t>
        </r>
        <r>
          <rPr>
            <sz val="8"/>
            <color indexed="81"/>
            <rFont val="Tahoma"/>
            <family val="2"/>
          </rPr>
          <t xml:space="preserve"> correspond au 1er jour du premier mois désiré (en mode standard).
                 sinon, mettre sa date de naissance en</t>
        </r>
        <r>
          <rPr>
            <b/>
            <sz val="12"/>
            <color indexed="81"/>
            <rFont val="Tahoma"/>
            <family val="2"/>
          </rPr>
          <t xml:space="preserve"> E1</t>
        </r>
        <r>
          <rPr>
            <sz val="8"/>
            <color indexed="81"/>
            <rFont val="Tahoma"/>
            <family val="2"/>
          </rPr>
          <t xml:space="preserve">, dans ce cas le calendrier commencera le 1er janvier de l'année désirée)
</t>
        </r>
        <r>
          <rPr>
            <sz val="8"/>
            <color indexed="17"/>
            <rFont val="Tahoma"/>
            <family val="2"/>
          </rPr>
          <t xml:space="preserve">============== </t>
        </r>
        <r>
          <rPr>
            <b/>
            <sz val="12"/>
            <color indexed="17"/>
            <rFont val="Tahoma"/>
            <family val="2"/>
          </rPr>
          <t xml:space="preserve">calendrier automatique ! </t>
        </r>
        <r>
          <rPr>
            <sz val="8"/>
            <color indexed="17"/>
            <rFont val="Tahoma"/>
            <family val="2"/>
          </rPr>
          <t xml:space="preserve">(version 1b) ====================
                            2 modes : </t>
        </r>
        <r>
          <rPr>
            <b/>
            <sz val="8"/>
            <color indexed="17"/>
            <rFont val="Tahoma"/>
            <family val="2"/>
          </rPr>
          <t>standard</t>
        </r>
        <r>
          <rPr>
            <sz val="8"/>
            <color indexed="17"/>
            <rFont val="Tahoma"/>
            <family val="2"/>
          </rPr>
          <t xml:space="preserve"> et mode «</t>
        </r>
        <r>
          <rPr>
            <b/>
            <sz val="8"/>
            <color indexed="17"/>
            <rFont val="Tahoma"/>
            <family val="2"/>
          </rPr>
          <t>année de naissance</t>
        </r>
        <r>
          <rPr>
            <sz val="8"/>
            <color indexed="17"/>
            <rFont val="Tahoma"/>
            <family val="2"/>
          </rPr>
          <t xml:space="preserve">» 
</t>
        </r>
        <r>
          <rPr>
            <b/>
            <sz val="8"/>
            <color indexed="81"/>
            <rFont val="Tahoma"/>
            <family val="2"/>
          </rPr>
          <t xml:space="preserve">1) - en standard, 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10"/>
            <rFont val="Tahoma"/>
            <family val="2"/>
          </rPr>
          <t xml:space="preserve">une seule date est fixe : le 1er jour du 1er mois. Toutes les autres en sont déduites ! 
       </t>
        </r>
        <r>
          <rPr>
            <b/>
            <sz val="8"/>
            <color indexed="10"/>
            <rFont val="Tahoma"/>
            <family val="2"/>
          </rPr>
          <t>Ce premier mois peut être n'importe quel mois de l'année (septembre, par exemple) 
     -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>en mode "année de naissance", il faut inscrire la date de naissance en E1 et laisser la formule
                                                                                                                               =DATE(ANNEE(DateClef);1;1)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2) les jours fériés sont automatiquement détectés</t>
        </r>
        <r>
          <rPr>
            <sz val="8"/>
            <color indexed="81"/>
            <rFont val="Tahoma"/>
            <family val="2"/>
          </rPr>
          <t xml:space="preserve"> si les macros sont activées
    (calculés de 1900 à 2099 !)
</t>
        </r>
        <r>
          <rPr>
            <b/>
            <sz val="8"/>
            <color indexed="81"/>
            <rFont val="Tahoma"/>
            <family val="2"/>
          </rPr>
          <t>3)</t>
        </r>
        <r>
          <rPr>
            <sz val="8"/>
            <color indexed="81"/>
            <rFont val="Tahoma"/>
            <family val="2"/>
          </rPr>
          <t xml:space="preserve"> les samedis et les dimanches sont détectés sans l'activation des macros.
4) pour agrandir le calendrier, il suffit de copier les 3 dernières colonnes et de les coller à la suite, autant de fois qu'on le 
désire (limite f'Excel : 255 colonnes = 7 ans, environ.
5) les formats sont obtenus grâce au format conditionnel (menu : Forma</t>
        </r>
        <r>
          <rPr>
            <u/>
            <sz val="8"/>
            <color indexed="81"/>
            <rFont val="Tahoma"/>
            <family val="2"/>
          </rPr>
          <t>t</t>
        </r>
        <r>
          <rPr>
            <sz val="8"/>
            <color indexed="81"/>
            <rFont val="Tahoma"/>
            <family val="2"/>
          </rPr>
          <t xml:space="preserve"> &gt; mise en forme conditionnelle...)
</t>
        </r>
        <r>
          <rPr>
            <sz val="8"/>
            <color indexed="81"/>
            <rFont val="Tahoma"/>
            <family val="2"/>
          </rPr>
          <t xml:space="preserve">6) deux colonnes sont prévues pour chaque journée mais on peut en supprimer une des deux...
7) à l'impression, s'inscrit </t>
        </r>
        <r>
          <rPr>
            <b/>
            <sz val="8"/>
            <color indexed="81"/>
            <rFont val="Tahoma"/>
            <family val="2"/>
          </rPr>
          <t>automatiquement le nom complet</t>
        </r>
        <r>
          <rPr>
            <sz val="8"/>
            <color indexed="81"/>
            <rFont val="Tahoma"/>
            <family val="2"/>
          </rPr>
          <t xml:space="preserve"> du fichier (lecteur-dossier-fichier)
</t>
        </r>
        <r>
          <rPr>
            <sz val="8"/>
            <color indexed="17"/>
            <rFont val="Tahoma"/>
            <family val="2"/>
          </rPr>
          <t>====================================================================</t>
        </r>
        <r>
          <rPr>
            <sz val="8"/>
            <color indexed="81"/>
            <rFont val="Tahoma"/>
            <family val="2"/>
          </rPr>
          <t xml:space="preserve">
                                pour tout autre renseignement : jeanmarc.stoeffler@doublevez.com
                                site pour se perfectionner à Excel htpp://www.</t>
        </r>
        <r>
          <rPr>
            <b/>
            <sz val="8"/>
            <color indexed="12"/>
            <rFont val="Tahoma"/>
            <family val="2"/>
          </rPr>
          <t>doublevez.com</t>
        </r>
        <r>
          <rPr>
            <sz val="8"/>
            <color indexed="81"/>
            <rFont val="Tahoma"/>
            <family val="2"/>
          </rPr>
          <t xml:space="preserve"> ou : 
                                </t>
        </r>
        <r>
          <rPr>
            <b/>
            <sz val="10"/>
            <color indexed="12"/>
            <rFont val="Tahoma"/>
            <family val="2"/>
          </rPr>
          <t xml:space="preserve">http://perso.wanadoo.fr/jeanmarc.stoeffler/excel
</t>
        </r>
        <r>
          <rPr>
            <sz val="8"/>
            <color indexed="12"/>
            <rFont val="Tahoma"/>
            <family val="2"/>
          </rPr>
          <t xml:space="preserve">                                                        copyright 2003 jeanmarc stoeffler
</t>
        </r>
        <r>
          <rPr>
            <sz val="8"/>
            <color indexed="17"/>
            <rFont val="Tahoma"/>
            <family val="2"/>
          </rPr>
          <t xml:space="preserve">====================================================================
</t>
        </r>
        <r>
          <rPr>
            <i/>
            <sz val="8"/>
            <color indexed="17"/>
            <rFont val="Tahoma"/>
            <family val="2"/>
          </rPr>
          <t>formule initiale pour obtenir le calendrier de votre année de naisssance</t>
        </r>
        <r>
          <rPr>
            <sz val="8"/>
            <color indexed="17"/>
            <rFont val="Tahoma"/>
            <family val="2"/>
          </rPr>
          <t xml:space="preserve"> </t>
        </r>
        <r>
          <rPr>
            <sz val="8"/>
            <color indexed="20"/>
            <rFont val="Courier New"/>
            <family val="3"/>
          </rPr>
          <t>=DATE(ANNEE(DateClef);1;1)</t>
        </r>
        <r>
          <rPr>
            <sz val="8"/>
            <color indexed="17"/>
            <rFont val="Tahoma"/>
            <family val="2"/>
          </rPr>
          <t xml:space="preserve">
autre formule intéressante à coller en C4 : </t>
        </r>
        <r>
          <rPr>
            <sz val="8"/>
            <color indexed="20"/>
            <rFont val="Courier New"/>
            <family val="3"/>
          </rPr>
          <t>=DATE(ANNEE(AUJOURDHUI());ALEA()*30;1)</t>
        </r>
        <r>
          <rPr>
            <sz val="8"/>
            <color indexed="17"/>
            <rFont val="Tahoma"/>
            <family val="2"/>
          </rPr>
          <t xml:space="preserve"> et appuyez ensuite sur F9 régulièrement pour obtenir aléatoirement des calendriers différents.
</t>
        </r>
      </text>
    </comment>
    <comment ref="B31" authorId="1" shapeId="0">
      <text>
        <r>
          <rPr>
            <b/>
            <sz val="12"/>
            <color indexed="81"/>
            <rFont val="Tahoma"/>
            <family val="2"/>
          </rPr>
          <t>J-Marc Stoeffler:</t>
        </r>
        <r>
          <rPr>
            <sz val="12"/>
            <color indexed="81"/>
            <rFont val="Tahoma"/>
            <family val="2"/>
          </rPr>
          <t xml:space="preserve">
&lt;------  en C4 vous pouvez écrire n'importe quelle date, pourvu que ce soit le premier jour d'un mois, entre le 1er janvier 1900 et le 1/12/2099</t>
        </r>
      </text>
    </comment>
  </commentList>
</comments>
</file>

<file path=xl/comments3.xml><?xml version="1.0" encoding="utf-8"?>
<comments xmlns="http://schemas.openxmlformats.org/spreadsheetml/2006/main">
  <authors>
    <author>Intralocal-JMS</author>
    <author>jms</author>
    <author>JOAS5615</author>
    <author>J-Marc Stoeffler</author>
  </authors>
  <commentList>
    <comment ref="C6" authorId="0" shapeId="0">
      <text>
        <r>
          <rPr>
            <sz val="12"/>
            <color indexed="81"/>
            <rFont val="Tahoma"/>
            <family val="2"/>
          </rPr>
          <t>il y a un bouton "mode Alsace" qui ajoute 2 jours fériés :
- le vendredi avant Pâque
- le jour après Noël</t>
        </r>
      </text>
    </comment>
    <comment ref="B17" authorId="1" shapeId="0">
      <text>
        <r>
          <rPr>
            <sz val="8"/>
            <color indexed="81"/>
            <rFont val="Tahoma"/>
            <family val="2"/>
          </rPr>
          <t>lecteur-dossier-nom du fichier avant sa dernière sauvegarde...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0" authorId="2" shapeId="0">
      <text>
        <r>
          <rPr>
            <sz val="8"/>
            <color indexed="81"/>
            <rFont val="Tahoma"/>
            <family val="2"/>
          </rPr>
          <t xml:space="preserve">compteur d'enregistrement automatique qui
</t>
        </r>
        <r>
          <rPr>
            <b/>
            <sz val="8"/>
            <color indexed="10"/>
            <rFont val="Tahoma"/>
            <family val="2"/>
          </rPr>
          <t xml:space="preserve">peut être remis à zéro manuellement…
</t>
        </r>
        <r>
          <rPr>
            <sz val="8"/>
            <color indexed="10"/>
            <rFont val="Tahoma"/>
            <family val="2"/>
          </rPr>
          <t>en inscrivant 0 dans la cellule</t>
        </r>
        <r>
          <rPr>
            <b/>
            <sz val="8"/>
            <color indexed="10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 (macro automatique à chaque premier enregistrement d'une nlle session.
 Ensuite, seule la date/heure d'enregistrement est changée)
2 = 28/08/2006</t>
        </r>
      </text>
    </comment>
    <comment ref="B21" authorId="2" shapeId="0">
      <text>
        <r>
          <rPr>
            <sz val="8"/>
            <color indexed="81"/>
            <rFont val="Tahoma"/>
            <family val="2"/>
          </rPr>
          <t>dernière date d'enregistrement
 (macro automatique à chaque enregistrement)
L'affichage provient du format personnalisé de la cellule</t>
        </r>
      </text>
    </comment>
    <comment ref="D23" authorId="3" shapeId="0">
      <text>
        <r>
          <rPr>
            <b/>
            <sz val="8"/>
            <color indexed="81"/>
            <rFont val="Tahoma"/>
            <family val="2"/>
          </rPr>
          <t>J-Marc Stoeffler:</t>
        </r>
        <r>
          <rPr>
            <sz val="8"/>
            <color indexed="81"/>
            <rFont val="Tahoma"/>
            <family val="2"/>
          </rPr>
          <t xml:space="preserve">
cellule appelée macros
= détection d'une erreur en B23</t>
        </r>
      </text>
    </comment>
    <comment ref="D24" authorId="3" shapeId="0">
      <text>
        <r>
          <rPr>
            <b/>
            <sz val="10"/>
            <color indexed="81"/>
            <rFont val="Tahoma"/>
            <family val="2"/>
          </rPr>
          <t>J-Marc Stoeffler:</t>
        </r>
        <r>
          <rPr>
            <sz val="10"/>
            <color indexed="81"/>
            <rFont val="Tahoma"/>
            <family val="2"/>
          </rPr>
          <t xml:space="preserve">
Ce texte apparaitra grâce à la formule de 
détection d'erreur en D23 
si la cellule B23 présente 
une erreur de #NOM?, 
c'est-à-dire lorsque la fonction personnalisée 
Pacques() ne fonctionne pas...</t>
        </r>
      </text>
    </comment>
    <comment ref="B31" authorId="1" shapeId="0">
      <text>
        <r>
          <rPr>
            <sz val="8"/>
            <color indexed="81"/>
            <rFont val="Tahoma"/>
            <family val="2"/>
          </rPr>
          <t>lecteur-dossier-nom du fichier avant sa dernière sauvegarde...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J-Marc Stoeffler</author>
  </authors>
  <commentList>
    <comment ref="C1" authorId="0" shapeId="0">
      <text>
        <r>
          <rPr>
            <b/>
            <sz val="8"/>
            <color indexed="81"/>
            <rFont val="Tahoma"/>
            <family val="2"/>
          </rPr>
          <t>J-Marc Stoeffler:</t>
        </r>
        <r>
          <rPr>
            <sz val="8"/>
            <color indexed="81"/>
            <rFont val="Tahoma"/>
            <family val="2"/>
          </rPr>
          <t xml:space="preserve">
les jours fériés sont dans la zone nomée "fériés"
Pour la détecter :
1) appuyer sur F5
2) inscrire fériés
</t>
        </r>
      </text>
    </comment>
    <comment ref="G1" authorId="0" shapeId="0">
      <text>
        <r>
          <rPr>
            <b/>
            <sz val="8"/>
            <color indexed="81"/>
            <rFont val="Tahoma"/>
            <family val="2"/>
          </rPr>
          <t>8 Mai 1945</t>
        </r>
      </text>
    </comment>
    <comment ref="K1" authorId="0" shapeId="0">
      <text>
        <r>
          <rPr>
            <b/>
            <sz val="8"/>
            <color indexed="81"/>
            <rFont val="Tahoma"/>
            <family val="2"/>
          </rPr>
          <t>pour modifier la fête nationale :
inscrire ici la date de votre choix (quelque soit l'année)</t>
        </r>
      </text>
    </comment>
    <comment ref="N1" authorId="0" shapeId="0">
      <text>
        <r>
          <rPr>
            <b/>
            <sz val="8"/>
            <color indexed="81"/>
            <rFont val="Tahoma"/>
            <family val="2"/>
          </rPr>
          <t>11 novembre</t>
        </r>
      </text>
    </comment>
    <comment ref="P1" authorId="0" shapeId="0">
      <text>
        <r>
          <rPr>
            <b/>
            <sz val="8"/>
            <color indexed="81"/>
            <rFont val="Tahoma"/>
            <family val="2"/>
          </rPr>
          <t>26 décembre
St  Etienne</t>
        </r>
      </text>
    </comment>
    <comment ref="J2" authorId="0" shapeId="0">
      <text>
        <r>
          <rPr>
            <b/>
            <sz val="8"/>
            <color indexed="81"/>
            <rFont val="Tahoma"/>
            <family val="2"/>
          </rPr>
          <t xml:space="preserve">
Merci Lionel pour avoir signalé le  décalage d'une année qui nous privait de ce lundi...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Jean-Marc Stoeffler</author>
    <author>J-Marc Stoeffler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Jean-Marc Stoeffler:</t>
        </r>
        <r>
          <rPr>
            <sz val="9"/>
            <color indexed="81"/>
            <rFont val="Tahoma"/>
            <family val="2"/>
          </rPr>
          <t xml:space="preserve">
date de mise à jour</t>
        </r>
      </text>
    </comment>
    <comment ref="A7" authorId="1" shapeId="0">
      <text>
        <r>
          <rPr>
            <sz val="8"/>
            <color indexed="81"/>
            <rFont val="Tahoma"/>
            <family val="2"/>
          </rPr>
          <t>V_4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Jean-Marc Stoeffler:</t>
        </r>
        <r>
          <rPr>
            <sz val="9"/>
            <color indexed="81"/>
            <rFont val="Tahoma"/>
            <family val="2"/>
          </rPr>
          <t xml:space="preserve">
CheckSum qui provoque ou non la mise à jour des dates
</t>
        </r>
        <r>
          <rPr>
            <b/>
            <sz val="9"/>
            <color indexed="81"/>
            <rFont val="Tahoma"/>
            <family val="2"/>
          </rPr>
          <t>à mettre dans le VBA</t>
        </r>
      </text>
    </comment>
  </commentList>
</comments>
</file>

<file path=xl/sharedStrings.xml><?xml version="1.0" encoding="utf-8"?>
<sst xmlns="http://schemas.openxmlformats.org/spreadsheetml/2006/main" count="224" uniqueCount="134">
  <si>
    <t xml:space="preserve">                                                   </t>
  </si>
  <si>
    <t xml:space="preserve"> </t>
  </si>
  <si>
    <t>cours excel de JMS</t>
  </si>
  <si>
    <t>etc…</t>
  </si>
  <si>
    <t>exemple 1</t>
  </si>
  <si>
    <t>matin</t>
  </si>
  <si>
    <t>après-midi</t>
  </si>
  <si>
    <t xml:space="preserve">exemple 2 </t>
  </si>
  <si>
    <t>journée chargée !</t>
  </si>
  <si>
    <t>idem</t>
  </si>
  <si>
    <t>plus cool…</t>
  </si>
  <si>
    <t>RL</t>
  </si>
  <si>
    <t>JMS</t>
  </si>
  <si>
    <t>?</t>
  </si>
  <si>
    <t>à prévoir…</t>
  </si>
  <si>
    <t>jour</t>
  </si>
  <si>
    <t>ne pas oublier la procédure début de mois…</t>
  </si>
  <si>
    <r>
      <t>attention</t>
    </r>
    <r>
      <rPr>
        <sz val="10"/>
        <rFont val="Arial"/>
        <family val="2"/>
      </rPr>
      <t xml:space="preserve">  : ne pas copier une case matin sur une case après-midi</t>
    </r>
  </si>
  <si>
    <t>S'améliorer sur Excel de Microsoft ? --&gt;</t>
  </si>
  <si>
    <t>exemple de deux deux dispositions possibles</t>
  </si>
  <si>
    <t>exemple de données présentes</t>
  </si>
  <si>
    <t>important :consuler le site http://doublevez.com</t>
  </si>
  <si>
    <t xml:space="preserve">
bienvenue dans l'espace aide de cette petite application !</t>
  </si>
  <si>
    <t xml:space="preserve">     </t>
  </si>
  <si>
    <t>écrire à l'auteur ?</t>
  </si>
  <si>
    <t>site du téléchargement de la dernière version</t>
  </si>
  <si>
    <t>à lire, sur les calendriers :</t>
  </si>
  <si>
    <t>-&gt;</t>
  </si>
  <si>
    <t>jour ouvrables (6/7) 
(seuls les dimanches ne sont pas ouvrables)</t>
  </si>
  <si>
    <t>jour ouvrables (5/7)
(samedi et Dimanches non ouvrables)</t>
  </si>
  <si>
    <t>Alsace ou normal ?</t>
  </si>
  <si>
    <t>samedi ouvrable ?</t>
  </si>
  <si>
    <t>exemple</t>
  </si>
  <si>
    <t>mode initial</t>
  </si>
  <si>
    <t>vb_lf</t>
  </si>
  <si>
    <t xml:space="preserve">                  JM Stoeffler  http://www.doublevez.com</t>
  </si>
  <si>
    <t>http://www.doublevez.com</t>
  </si>
  <si>
    <t xml:space="preserve">num colonnes / lignes = </t>
  </si>
  <si>
    <t>E:\doublevez.com\excel\calendrier\calendrier_automatique.xls</t>
  </si>
  <si>
    <r>
      <t xml:space="preserve">attention les macros sont pratiquement indispensables !! 
pour activer les macros : au menu Excel 2003,
</t>
    </r>
    <r>
      <rPr>
        <b/>
        <u/>
        <sz val="10"/>
        <color indexed="10"/>
        <rFont val="Arial"/>
        <family val="2"/>
      </rPr>
      <t>O</t>
    </r>
    <r>
      <rPr>
        <b/>
        <sz val="10"/>
        <color indexed="10"/>
        <rFont val="Arial"/>
        <family val="2"/>
      </rPr>
      <t>utils&gt;Macros&gt;Sécurité&gt;sécurité moyen et réouvrez le fichier.
Pour Excel 2007, c'est plus simple : option &gt; activer le contenu
cliquez ici pour avoir plus de détails, 
sinon supprimez ce commentaire par 
un [bouton-droit-souris] bien ajusté...</t>
    </r>
  </si>
  <si>
    <t>fête nationale</t>
  </si>
  <si>
    <t>A</t>
  </si>
  <si>
    <t>B</t>
  </si>
  <si>
    <t>C</t>
  </si>
  <si>
    <t>http://www.education.gouv.fr/pid25058/le-calendrier-scolaire.html</t>
  </si>
  <si>
    <t>1er janvier</t>
  </si>
  <si>
    <t>vendredi saint</t>
  </si>
  <si>
    <t>1er mai</t>
  </si>
  <si>
    <t>ascension</t>
  </si>
  <si>
    <t>Lundi de pentecote</t>
  </si>
  <si>
    <t>15 août</t>
  </si>
  <si>
    <t>1er novembre (toussaint)</t>
  </si>
  <si>
    <t>noël</t>
  </si>
  <si>
    <t>Pâques</t>
  </si>
  <si>
    <t>Pentecôte</t>
  </si>
  <si>
    <t>annee_1</t>
  </si>
  <si>
    <t>annee_z</t>
  </si>
  <si>
    <t>décalage pour l'année 1</t>
  </si>
  <si>
    <t>nb_fériés</t>
  </si>
  <si>
    <t>formule nom fériés</t>
  </si>
  <si>
    <t>sans fond ?</t>
  </si>
  <si>
    <t>sans fériés</t>
  </si>
  <si>
    <t>début</t>
  </si>
  <si>
    <t>fin</t>
  </si>
  <si>
    <t>choix</t>
  </si>
  <si>
    <t>AUCUNE</t>
  </si>
  <si>
    <t>ZONE A</t>
  </si>
  <si>
    <t>ZONE B</t>
  </si>
  <si>
    <t>ZONE C</t>
  </si>
  <si>
    <t>TOUTES ZONES</t>
  </si>
  <si>
    <t>T</t>
  </si>
  <si>
    <t>choix-&gt;</t>
  </si>
  <si>
    <t>V_Max</t>
  </si>
  <si>
    <t>V_min</t>
  </si>
  <si>
    <t>Made by Jean-Marc Stoeffler</t>
  </si>
  <si>
    <t>StatutChargement</t>
  </si>
  <si>
    <t>sans lundi de Pentecôte ?</t>
  </si>
  <si>
    <t>suppr
format-&gt;</t>
  </si>
  <si>
    <t>Luxembourg</t>
  </si>
  <si>
    <t>Belgique</t>
  </si>
  <si>
    <t>Pays</t>
  </si>
  <si>
    <t>France</t>
  </si>
  <si>
    <t>Suisse</t>
  </si>
  <si>
    <t>voir la video</t>
  </si>
  <si>
    <t>le site</t>
  </si>
  <si>
    <t>aide macro</t>
  </si>
  <si>
    <t>avant tout, il faut regarder la vidéo -&gt;</t>
  </si>
  <si>
    <t>http://www.doublevez.com/calendrier</t>
  </si>
  <si>
    <t>&lt;- à dupliquer ci-dessous</t>
  </si>
  <si>
    <t>²</t>
  </si>
  <si>
    <t>Lundi de Pâques</t>
  </si>
  <si>
    <t xml:space="preserve">Académies :
Besançon, Bordeaux, Clermont-Ferrand, Dijon, Grenoble, Limoges, Lyon, Poitiers </t>
  </si>
  <si>
    <t xml:space="preserve">Académies :
Aix-Marseille, Amiens, Caen, Lille, Nancy-Metz, Nantes, Nice, Orléans-Tours, Reims, Rennes, Rouen, Strasbourg </t>
  </si>
  <si>
    <t>Académies :
Créteil, Montpellier, Paris, Toulouse, Versailles</t>
  </si>
  <si>
    <t>L</t>
  </si>
  <si>
    <t>fin des cours (le soir)</t>
  </si>
  <si>
    <t>début des cours (au matin)</t>
  </si>
  <si>
    <t>A.B.C</t>
  </si>
  <si>
    <t>sans_vacances</t>
  </si>
  <si>
    <t>2019-2020</t>
  </si>
  <si>
    <t>Bonjour ! 01/09/2020</t>
  </si>
  <si>
    <t>H:\Présidence Nicolas Gasnier\Olympiade 2016 - 2020\Saison 2019 - 2020\Réunion de bureau\Fin de saison\calendrier_automatique (1).xlsx</t>
  </si>
  <si>
    <t xml:space="preserve">Dernière saisie de licences
</t>
  </si>
  <si>
    <t>AG</t>
  </si>
  <si>
    <t>DATE BUTOIRE</t>
  </si>
  <si>
    <t>Date limite inscription équipe</t>
  </si>
  <si>
    <t>J1</t>
  </si>
  <si>
    <t>J2</t>
  </si>
  <si>
    <t>J3</t>
  </si>
  <si>
    <t>J4</t>
  </si>
  <si>
    <t>J5</t>
  </si>
  <si>
    <t>J6</t>
  </si>
  <si>
    <t>J8</t>
  </si>
  <si>
    <t>J9</t>
  </si>
  <si>
    <t>J10</t>
  </si>
  <si>
    <t>J11</t>
  </si>
  <si>
    <t>J12</t>
  </si>
  <si>
    <t>J13</t>
  </si>
  <si>
    <t>J14</t>
  </si>
  <si>
    <t>J15</t>
  </si>
  <si>
    <t>J16</t>
  </si>
  <si>
    <t>J17</t>
  </si>
  <si>
    <t>J18</t>
  </si>
  <si>
    <t>J19</t>
  </si>
  <si>
    <t>J20</t>
  </si>
  <si>
    <t>J7</t>
  </si>
  <si>
    <t>VACANCES</t>
  </si>
  <si>
    <t>RATTRAPPAGE</t>
  </si>
  <si>
    <t>C 1</t>
  </si>
  <si>
    <t>C 2</t>
  </si>
  <si>
    <t>C 3</t>
  </si>
  <si>
    <t>C 4</t>
  </si>
  <si>
    <t>R</t>
  </si>
  <si>
    <t>FINALE
Mercredi
02/06
Parigné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</si>
</sst>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mmmm\ yyyy"/>
    <numFmt numFmtId="165" formatCode="_-* #,##0.00\ [$€-1]_-;\-* #,##0.00\ [$€-1]_-;_-* &quot;-&quot;??\ [$€-1]_-"/>
    <numFmt numFmtId="166" formatCode="General&quot; jours&quot;"/>
    <numFmt numFmtId="167" formatCode="ddd\ d"/>
    <numFmt numFmtId="168" formatCode="00"/>
    <numFmt numFmtId="169" formatCode="&quot;dernier enregistrement : &quot;ddd\ dd/mm/yyyy\ hh:mm:ss"/>
    <numFmt numFmtId="170" formatCode="&quot;enregistrement N°&quot;\ 000"/>
    <numFmt numFmtId="171" formatCode="yyyy"/>
    <numFmt numFmtId="172" formatCode="ddd\ dd/mm/yyyy"/>
    <numFmt numFmtId="173" formatCode="[$-F800]dddd\,\ mmmm\ dd\,\ yyyy"/>
    <numFmt numFmtId="174" formatCode="dddd\ d\ mmmm\ yyyy"/>
    <numFmt numFmtId="175" formatCode="dddd\ d\ mmmm\ yyyy;;&quot;-&quot;"/>
    <numFmt numFmtId="176" formatCode="&quot;X&quot;;&quot;---&quot;;&quot;.&quot;"/>
    <numFmt numFmtId="177" formatCode="dddd\ d\ mmmm\ yyyy;General;&quot;-&quot;"/>
    <numFmt numFmtId="178" formatCode="&quot;version du &quot;dd\ mmmm\ yyyy\ hh&quot;h&quot;mm"/>
    <numFmt numFmtId="179" formatCode="dd\ mmmm\ yyyy"/>
    <numFmt numFmtId="180" formatCode="dd\ mmmm\ yyyy;&quot;???&quot;;&quot;-&quot;"/>
    <numFmt numFmtId="181" formatCode="&quot;version=&quot;ddd\ dd/mm/yyyy\ hh:mm:ss"/>
  </numFmts>
  <fonts count="79" x14ac:knownFonts="1">
    <font>
      <sz val="10"/>
      <name val="Arial"/>
    </font>
    <font>
      <sz val="10"/>
      <name val="Arial"/>
      <family val="2"/>
    </font>
    <font>
      <u/>
      <sz val="10"/>
      <color indexed="44"/>
      <name val="Arial"/>
      <family val="2"/>
    </font>
    <font>
      <sz val="8"/>
      <color indexed="55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8"/>
      <color indexed="81"/>
      <name val="Tahoma"/>
      <family val="2"/>
    </font>
    <font>
      <b/>
      <sz val="12"/>
      <color indexed="17"/>
      <name val="Tahoma"/>
      <family val="2"/>
    </font>
    <font>
      <b/>
      <sz val="8"/>
      <color indexed="81"/>
      <name val="Tahoma"/>
      <family val="2"/>
    </font>
    <font>
      <sz val="8"/>
      <color indexed="10"/>
      <name val="Tahoma"/>
      <family val="2"/>
    </font>
    <font>
      <u/>
      <sz val="8"/>
      <color indexed="81"/>
      <name val="Tahoma"/>
      <family val="2"/>
    </font>
    <font>
      <sz val="8"/>
      <color indexed="17"/>
      <name val="Tahoma"/>
      <family val="2"/>
    </font>
    <font>
      <b/>
      <sz val="8"/>
      <color indexed="12"/>
      <name val="Tahoma"/>
      <family val="2"/>
    </font>
    <font>
      <b/>
      <sz val="10"/>
      <color indexed="12"/>
      <name val="Tahoma"/>
      <family val="2"/>
    </font>
    <font>
      <b/>
      <sz val="8"/>
      <color indexed="10"/>
      <name val="Tahoma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sz val="7"/>
      <color indexed="10"/>
      <name val="Arial"/>
      <family val="2"/>
    </font>
    <font>
      <b/>
      <sz val="12"/>
      <color indexed="10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i/>
      <sz val="8"/>
      <color indexed="17"/>
      <name val="Tahoma"/>
      <family val="2"/>
    </font>
    <font>
      <sz val="8"/>
      <color indexed="12"/>
      <name val="Tahoma"/>
      <family val="2"/>
    </font>
    <font>
      <b/>
      <sz val="8"/>
      <color indexed="17"/>
      <name val="Tahoma"/>
      <family val="2"/>
    </font>
    <font>
      <sz val="10"/>
      <color indexed="22"/>
      <name val="Arial"/>
      <family val="2"/>
    </font>
    <font>
      <u/>
      <sz val="16"/>
      <color indexed="12"/>
      <name val="Arial"/>
      <family val="2"/>
    </font>
    <font>
      <sz val="13"/>
      <name val="Arial"/>
      <family val="2"/>
    </font>
    <font>
      <sz val="13"/>
      <color indexed="55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55"/>
      <name val="Arial"/>
      <family val="2"/>
    </font>
    <font>
      <sz val="8"/>
      <color indexed="20"/>
      <name val="Courier New"/>
      <family val="3"/>
    </font>
    <font>
      <b/>
      <sz val="12"/>
      <color indexed="81"/>
      <name val="Tahoma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</font>
    <font>
      <sz val="9"/>
      <color indexed="55"/>
      <name val="Arial"/>
      <family val="2"/>
    </font>
    <font>
      <sz val="12"/>
      <color indexed="20"/>
      <name val="Tahoma"/>
      <family val="2"/>
    </font>
    <font>
      <sz val="12"/>
      <color indexed="81"/>
      <name val="Tahoma"/>
      <family val="2"/>
    </font>
    <font>
      <b/>
      <u/>
      <sz val="10"/>
      <color indexed="12"/>
      <name val="Arial"/>
      <family val="2"/>
    </font>
    <font>
      <sz val="8"/>
      <name val="Verdana"/>
      <family val="2"/>
    </font>
    <font>
      <sz val="8"/>
      <color indexed="55"/>
      <name val="Verdana"/>
      <family val="2"/>
    </font>
    <font>
      <sz val="8"/>
      <name val="Arial"/>
      <family val="2"/>
    </font>
    <font>
      <b/>
      <u/>
      <sz val="10"/>
      <color indexed="10"/>
      <name val="Arial"/>
      <family val="2"/>
    </font>
    <font>
      <b/>
      <sz val="10"/>
      <color indexed="23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"/>
      <name val="Arial"/>
      <family val="2"/>
    </font>
    <font>
      <sz val="12"/>
      <color indexed="23"/>
      <name val="Arial"/>
      <family val="2"/>
    </font>
    <font>
      <b/>
      <sz val="12"/>
      <color indexed="12"/>
      <name val="Arial"/>
      <family val="2"/>
    </font>
    <font>
      <u/>
      <sz val="12"/>
      <color indexed="12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  <font>
      <b/>
      <sz val="10"/>
      <color indexed="10"/>
      <name val="Tahoma"/>
      <family val="2"/>
    </font>
    <font>
      <sz val="10"/>
      <color indexed="57"/>
      <name val="Tahoma"/>
      <family val="2"/>
    </font>
    <font>
      <b/>
      <sz val="10"/>
      <color indexed="57"/>
      <name val="Tahoma"/>
      <family val="2"/>
    </font>
    <font>
      <b/>
      <i/>
      <sz val="10"/>
      <color indexed="81"/>
      <name val="Tahoma"/>
      <family val="2"/>
    </font>
    <font>
      <b/>
      <sz val="9"/>
      <name val="Arial"/>
      <family val="2"/>
    </font>
    <font>
      <sz val="10"/>
      <color indexed="55"/>
      <name val="Arial"/>
      <family val="2"/>
    </font>
    <font>
      <sz val="10"/>
      <color indexed="9"/>
      <name val="Arial"/>
      <family val="2"/>
    </font>
    <font>
      <u/>
      <sz val="9"/>
      <color indexed="12"/>
      <name val="Arial"/>
      <family val="2"/>
    </font>
    <font>
      <b/>
      <sz val="14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theme="0" tint="-0.34998626667073579"/>
      <name val="Arial"/>
      <family val="2"/>
    </font>
    <font>
      <i/>
      <sz val="8"/>
      <color rgb="FF0070C0"/>
      <name val="Arial"/>
      <family val="2"/>
    </font>
    <font>
      <b/>
      <sz val="28"/>
      <color indexed="57"/>
      <name val="Wingdings"/>
      <charset val="2"/>
    </font>
    <font>
      <u/>
      <sz val="10"/>
      <name val="Arial"/>
      <family val="2"/>
    </font>
    <font>
      <sz val="8"/>
      <color rgb="FFFF0000"/>
      <name val="Verdana"/>
      <family val="2"/>
    </font>
    <font>
      <sz val="8"/>
      <color rgb="FF000000"/>
      <name val="Tahoma"/>
      <family val="2"/>
    </font>
    <font>
      <b/>
      <sz val="10"/>
      <color rgb="FFFF0000"/>
      <name val="Arial"/>
      <family val="2"/>
    </font>
    <font>
      <sz val="8"/>
      <color rgb="FF000000"/>
      <name val="Verdana"/>
      <family val="2"/>
    </font>
    <font>
      <b/>
      <sz val="11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2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9"/>
      </left>
      <right/>
      <top style="medium">
        <color indexed="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9"/>
      </left>
      <right/>
      <top/>
      <bottom/>
      <diagonal/>
    </border>
    <border>
      <left/>
      <right style="medium">
        <color indexed="9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218">
    <xf numFmtId="0" fontId="0" fillId="0" borderId="0" xfId="0"/>
    <xf numFmtId="0" fontId="3" fillId="0" borderId="0" xfId="0" applyFont="1" applyAlignment="1"/>
    <xf numFmtId="0" fontId="0" fillId="0" borderId="0" xfId="0" applyAlignment="1"/>
    <xf numFmtId="0" fontId="7" fillId="0" borderId="1" xfId="0" applyFont="1" applyFill="1" applyBorder="1" applyAlignment="1">
      <alignment vertical="top" wrapText="1"/>
    </xf>
    <xf numFmtId="0" fontId="0" fillId="0" borderId="0" xfId="0" applyAlignment="1">
      <alignment vertical="center"/>
    </xf>
    <xf numFmtId="0" fontId="6" fillId="2" borderId="0" xfId="0" applyFont="1" applyFill="1" applyBorder="1" applyAlignment="1">
      <alignment horizontal="centerContinuous"/>
    </xf>
    <xf numFmtId="167" fontId="0" fillId="0" borderId="2" xfId="0" applyNumberFormat="1" applyFill="1" applyBorder="1" applyAlignment="1">
      <alignment vertical="top" shrinkToFit="1"/>
    </xf>
    <xf numFmtId="0" fontId="7" fillId="0" borderId="3" xfId="0" applyFont="1" applyFill="1" applyBorder="1" applyAlignment="1">
      <alignment vertical="top" wrapText="1"/>
    </xf>
    <xf numFmtId="167" fontId="0" fillId="0" borderId="4" xfId="0" applyNumberFormat="1" applyFill="1" applyBorder="1" applyAlignment="1">
      <alignment vertical="top" shrinkToFit="1"/>
    </xf>
    <xf numFmtId="0" fontId="7" fillId="0" borderId="5" xfId="0" applyFont="1" applyFill="1" applyBorder="1" applyAlignment="1">
      <alignment vertical="top" wrapText="1"/>
    </xf>
    <xf numFmtId="0" fontId="5" fillId="0" borderId="6" xfId="0" applyFont="1" applyFill="1" applyBorder="1" applyAlignment="1">
      <alignment vertical="top" wrapText="1"/>
    </xf>
    <xf numFmtId="0" fontId="0" fillId="0" borderId="0" xfId="0" applyBorder="1" applyAlignment="1"/>
    <xf numFmtId="0" fontId="7" fillId="2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7" fillId="4" borderId="1" xfId="0" applyFont="1" applyFill="1" applyBorder="1" applyAlignment="1">
      <alignment vertical="top" wrapText="1"/>
    </xf>
    <xf numFmtId="0" fontId="7" fillId="5" borderId="1" xfId="0" applyFont="1" applyFill="1" applyBorder="1" applyAlignment="1">
      <alignment vertical="top" wrapText="1"/>
    </xf>
    <xf numFmtId="0" fontId="19" fillId="3" borderId="3" xfId="0" applyFont="1" applyFill="1" applyBorder="1" applyAlignment="1">
      <alignment vertical="top" wrapText="1"/>
    </xf>
    <xf numFmtId="0" fontId="20" fillId="3" borderId="3" xfId="0" applyFont="1" applyFill="1" applyBorder="1" applyAlignment="1">
      <alignment vertical="top" wrapText="1"/>
    </xf>
    <xf numFmtId="164" fontId="4" fillId="0" borderId="1" xfId="0" applyNumberFormat="1" applyFont="1" applyBorder="1" applyAlignment="1">
      <alignment horizontal="centerContinuous" shrinkToFit="1"/>
    </xf>
    <xf numFmtId="0" fontId="4" fillId="0" borderId="1" xfId="0" applyFont="1" applyBorder="1" applyAlignment="1">
      <alignment horizontal="centerContinuous" shrinkToFit="1"/>
    </xf>
    <xf numFmtId="0" fontId="17" fillId="2" borderId="0" xfId="0" applyFont="1" applyFill="1" applyBorder="1" applyAlignment="1">
      <alignment horizontal="centerContinuous"/>
    </xf>
    <xf numFmtId="0" fontId="19" fillId="0" borderId="3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2" fillId="0" borderId="0" xfId="2" applyAlignment="1" applyProtection="1">
      <alignment vertical="center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0" borderId="0" xfId="0" applyBorder="1"/>
    <xf numFmtId="0" fontId="28" fillId="0" borderId="0" xfId="0" applyFont="1" applyBorder="1" applyAlignment="1"/>
    <xf numFmtId="171" fontId="29" fillId="0" borderId="0" xfId="0" applyNumberFormat="1" applyFont="1" applyAlignment="1">
      <alignment shrinkToFit="1"/>
    </xf>
    <xf numFmtId="0" fontId="28" fillId="0" borderId="0" xfId="0" applyFont="1" applyAlignment="1"/>
    <xf numFmtId="0" fontId="30" fillId="0" borderId="0" xfId="0" applyFont="1" applyBorder="1" applyAlignment="1"/>
    <xf numFmtId="164" fontId="32" fillId="0" borderId="0" xfId="0" applyNumberFormat="1" applyFont="1" applyAlignment="1">
      <alignment shrinkToFit="1"/>
    </xf>
    <xf numFmtId="0" fontId="30" fillId="0" borderId="0" xfId="0" applyFont="1" applyAlignment="1"/>
    <xf numFmtId="167" fontId="30" fillId="0" borderId="7" xfId="0" applyNumberFormat="1" applyFont="1" applyFill="1" applyBorder="1" applyAlignment="1">
      <alignment vertical="top" shrinkToFit="1"/>
    </xf>
    <xf numFmtId="0" fontId="0" fillId="0" borderId="0" xfId="0" applyAlignment="1">
      <alignment horizontal="right"/>
    </xf>
    <xf numFmtId="0" fontId="35" fillId="0" borderId="0" xfId="0" applyFont="1" applyBorder="1" applyAlignment="1"/>
    <xf numFmtId="164" fontId="35" fillId="0" borderId="0" xfId="0" applyNumberFormat="1" applyFont="1" applyAlignment="1">
      <alignment shrinkToFit="1"/>
    </xf>
    <xf numFmtId="0" fontId="35" fillId="0" borderId="0" xfId="0" applyFont="1" applyAlignment="1"/>
    <xf numFmtId="0" fontId="3" fillId="0" borderId="0" xfId="0" quotePrefix="1" applyFont="1" applyAlignment="1"/>
    <xf numFmtId="172" fontId="0" fillId="0" borderId="0" xfId="0" applyNumberFormat="1" applyAlignment="1">
      <alignment shrinkToFit="1"/>
    </xf>
    <xf numFmtId="172" fontId="0" fillId="6" borderId="0" xfId="0" applyNumberFormat="1" applyFill="1" applyAlignment="1">
      <alignment shrinkToFit="1"/>
    </xf>
    <xf numFmtId="0" fontId="0" fillId="6" borderId="0" xfId="0" applyFill="1"/>
    <xf numFmtId="0" fontId="0" fillId="7" borderId="0" xfId="0" applyFill="1" applyAlignment="1">
      <alignment horizontal="center" vertical="center"/>
    </xf>
    <xf numFmtId="167" fontId="30" fillId="0" borderId="8" xfId="0" applyNumberFormat="1" applyFont="1" applyFill="1" applyBorder="1" applyAlignment="1">
      <alignment vertical="top" shrinkToFit="1"/>
    </xf>
    <xf numFmtId="0" fontId="30" fillId="0" borderId="0" xfId="0" applyFont="1" applyAlignment="1">
      <alignment horizontal="right"/>
    </xf>
    <xf numFmtId="0" fontId="42" fillId="6" borderId="9" xfId="0" applyFont="1" applyFill="1" applyBorder="1" applyAlignment="1">
      <alignment horizontal="right"/>
    </xf>
    <xf numFmtId="0" fontId="42" fillId="7" borderId="0" xfId="0" applyFont="1" applyFill="1" applyAlignment="1">
      <alignment horizontal="right"/>
    </xf>
    <xf numFmtId="0" fontId="42" fillId="6" borderId="0" xfId="0" applyFont="1" applyFill="1" applyAlignment="1">
      <alignment horizontal="right"/>
    </xf>
    <xf numFmtId="0" fontId="43" fillId="0" borderId="0" xfId="0" applyFont="1" applyAlignment="1">
      <alignment horizontal="right"/>
    </xf>
    <xf numFmtId="0" fontId="42" fillId="7" borderId="1" xfId="0" applyNumberFormat="1" applyFont="1" applyFill="1" applyBorder="1" applyAlignment="1">
      <alignment shrinkToFit="1"/>
    </xf>
    <xf numFmtId="0" fontId="42" fillId="6" borderId="0" xfId="0" applyNumberFormat="1" applyFont="1" applyFill="1" applyAlignment="1"/>
    <xf numFmtId="0" fontId="42" fillId="7" borderId="0" xfId="0" applyNumberFormat="1" applyFont="1" applyFill="1" applyAlignment="1"/>
    <xf numFmtId="0" fontId="0" fillId="0" borderId="10" xfId="0" applyBorder="1"/>
    <xf numFmtId="0" fontId="0" fillId="0" borderId="11" xfId="0" applyBorder="1"/>
    <xf numFmtId="0" fontId="21" fillId="0" borderId="0" xfId="0" applyFont="1" applyAlignment="1">
      <alignment horizontal="center" wrapText="1"/>
    </xf>
    <xf numFmtId="14" fontId="26" fillId="0" borderId="0" xfId="0" applyNumberFormat="1" applyFont="1" applyBorder="1" applyAlignment="1">
      <alignment horizontal="center" vertical="center" shrinkToFit="1"/>
    </xf>
    <xf numFmtId="0" fontId="46" fillId="8" borderId="0" xfId="0" applyFont="1" applyFill="1" applyAlignment="1">
      <alignment horizontal="center"/>
    </xf>
    <xf numFmtId="0" fontId="3" fillId="0" borderId="0" xfId="0" applyNumberFormat="1" applyFont="1" applyBorder="1" applyAlignment="1">
      <alignment shrinkToFit="1"/>
    </xf>
    <xf numFmtId="0" fontId="3" fillId="0" borderId="0" xfId="0" applyNumberFormat="1" applyFont="1" applyAlignment="1">
      <alignment shrinkToFit="1"/>
    </xf>
    <xf numFmtId="0" fontId="3" fillId="9" borderId="0" xfId="0" applyNumberFormat="1" applyFont="1" applyFill="1" applyAlignment="1">
      <alignment shrinkToFit="1"/>
    </xf>
    <xf numFmtId="0" fontId="43" fillId="0" borderId="0" xfId="0" applyFont="1" applyFill="1" applyBorder="1" applyAlignment="1">
      <alignment horizontal="right"/>
    </xf>
    <xf numFmtId="0" fontId="51" fillId="2" borderId="0" xfId="0" applyNumberFormat="1" applyFont="1" applyFill="1" applyAlignment="1">
      <alignment horizontal="center" vertical="center" shrinkToFit="1"/>
    </xf>
    <xf numFmtId="0" fontId="31" fillId="0" borderId="0" xfId="0" applyFont="1"/>
    <xf numFmtId="0" fontId="31" fillId="0" borderId="0" xfId="0" applyFont="1" applyAlignment="1">
      <alignment vertical="top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54" fillId="9" borderId="12" xfId="0" applyFont="1" applyFill="1" applyBorder="1" applyAlignment="1">
      <alignment horizontal="left" vertical="center" wrapText="1"/>
    </xf>
    <xf numFmtId="16" fontId="6" fillId="2" borderId="0" xfId="0" applyNumberFormat="1" applyFont="1" applyFill="1" applyAlignment="1">
      <alignment horizontal="center" shrinkToFit="1"/>
    </xf>
    <xf numFmtId="0" fontId="6" fillId="2" borderId="14" xfId="0" applyFont="1" applyFill="1" applyBorder="1" applyAlignment="1">
      <alignment horizontal="center"/>
    </xf>
    <xf numFmtId="174" fontId="0" fillId="0" borderId="14" xfId="0" applyNumberFormat="1" applyFill="1" applyBorder="1" applyAlignment="1">
      <alignment shrinkToFit="1"/>
    </xf>
    <xf numFmtId="175" fontId="0" fillId="0" borderId="14" xfId="0" applyNumberFormat="1" applyFill="1" applyBorder="1" applyAlignment="1">
      <alignment horizontal="center" shrinkToFit="1"/>
    </xf>
    <xf numFmtId="0" fontId="0" fillId="0" borderId="0" xfId="0" applyNumberFormat="1"/>
    <xf numFmtId="0" fontId="0" fillId="9" borderId="0" xfId="0" applyFill="1"/>
    <xf numFmtId="0" fontId="6" fillId="9" borderId="0" xfId="0" applyFont="1" applyFill="1" applyAlignment="1">
      <alignment horizontal="right" shrinkToFit="1"/>
    </xf>
    <xf numFmtId="0" fontId="0" fillId="9" borderId="0" xfId="0" applyFill="1" applyAlignment="1">
      <alignment horizontal="right"/>
    </xf>
    <xf numFmtId="0" fontId="0" fillId="9" borderId="0" xfId="0" applyNumberFormat="1" applyFill="1"/>
    <xf numFmtId="164" fontId="35" fillId="0" borderId="0" xfId="0" applyNumberFormat="1" applyFont="1" applyAlignment="1">
      <alignment horizontal="center" shrinkToFit="1"/>
    </xf>
    <xf numFmtId="0" fontId="6" fillId="2" borderId="0" xfId="0" quotePrefix="1" applyFont="1" applyFill="1" applyAlignment="1"/>
    <xf numFmtId="0" fontId="52" fillId="0" borderId="0" xfId="2" applyFont="1" applyBorder="1" applyAlignment="1" applyProtection="1">
      <alignment horizontal="center" vertical="center"/>
    </xf>
    <xf numFmtId="0" fontId="53" fillId="10" borderId="1" xfId="0" applyFont="1" applyFill="1" applyBorder="1" applyAlignment="1">
      <alignment horizontal="center" vertical="center" wrapText="1"/>
    </xf>
    <xf numFmtId="0" fontId="54" fillId="9" borderId="15" xfId="0" applyFont="1" applyFill="1" applyBorder="1" applyAlignment="1">
      <alignment horizontal="left" vertical="center" wrapText="1"/>
    </xf>
    <xf numFmtId="0" fontId="53" fillId="10" borderId="16" xfId="0" applyFont="1" applyFill="1" applyBorder="1" applyAlignment="1">
      <alignment horizontal="center" vertical="center" wrapText="1"/>
    </xf>
    <xf numFmtId="0" fontId="0" fillId="9" borderId="17" xfId="0" applyFill="1" applyBorder="1"/>
    <xf numFmtId="0" fontId="53" fillId="9" borderId="18" xfId="0" applyFont="1" applyFill="1" applyBorder="1" applyAlignment="1">
      <alignment horizontal="center" vertical="center" wrapText="1"/>
    </xf>
    <xf numFmtId="14" fontId="0" fillId="9" borderId="18" xfId="0" applyNumberFormat="1" applyFill="1" applyBorder="1"/>
    <xf numFmtId="0" fontId="0" fillId="9" borderId="18" xfId="0" applyFill="1" applyBorder="1"/>
    <xf numFmtId="0" fontId="53" fillId="10" borderId="1" xfId="0" applyFont="1" applyFill="1" applyBorder="1" applyAlignment="1">
      <alignment horizontal="centerContinuous" wrapText="1"/>
    </xf>
    <xf numFmtId="174" fontId="55" fillId="0" borderId="14" xfId="0" applyNumberFormat="1" applyFont="1" applyFill="1" applyBorder="1" applyAlignment="1">
      <alignment wrapText="1" shrinkToFit="1"/>
    </xf>
    <xf numFmtId="176" fontId="0" fillId="0" borderId="0" xfId="0" applyNumberFormat="1" applyAlignment="1">
      <alignment horizontal="center" vertical="center"/>
    </xf>
    <xf numFmtId="0" fontId="0" fillId="0" borderId="1" xfId="0" applyBorder="1"/>
    <xf numFmtId="176" fontId="0" fillId="0" borderId="0" xfId="0" applyNumberFormat="1"/>
    <xf numFmtId="0" fontId="0" fillId="0" borderId="0" xfId="0" applyAlignment="1">
      <alignment horizontal="right" vertical="center"/>
    </xf>
    <xf numFmtId="0" fontId="0" fillId="11" borderId="0" xfId="0" applyFill="1" applyAlignment="1">
      <alignment horizontal="center" vertical="center"/>
    </xf>
    <xf numFmtId="167" fontId="30" fillId="0" borderId="19" xfId="0" applyNumberFormat="1" applyFont="1" applyFill="1" applyBorder="1" applyAlignment="1">
      <alignment vertical="top" shrinkToFit="1"/>
    </xf>
    <xf numFmtId="0" fontId="3" fillId="0" borderId="20" xfId="0" applyNumberFormat="1" applyFont="1" applyBorder="1" applyAlignment="1">
      <alignment shrinkToFit="1"/>
    </xf>
    <xf numFmtId="168" fontId="19" fillId="0" borderId="21" xfId="0" applyNumberFormat="1" applyFont="1" applyFill="1" applyBorder="1" applyAlignment="1" applyProtection="1">
      <alignment vertical="top" wrapText="1"/>
      <protection locked="0"/>
    </xf>
    <xf numFmtId="0" fontId="35" fillId="0" borderId="22" xfId="0" applyFont="1" applyFill="1" applyBorder="1" applyAlignment="1" applyProtection="1">
      <alignment vertical="top" wrapText="1"/>
      <protection locked="0"/>
    </xf>
    <xf numFmtId="0" fontId="0" fillId="5" borderId="1" xfId="0" applyFill="1" applyBorder="1"/>
    <xf numFmtId="0" fontId="41" fillId="6" borderId="0" xfId="2" applyFont="1" applyFill="1" applyAlignment="1" applyProtection="1">
      <alignment wrapText="1"/>
    </xf>
    <xf numFmtId="0" fontId="0" fillId="12" borderId="0" xfId="0" applyFill="1"/>
    <xf numFmtId="176" fontId="0" fillId="12" borderId="0" xfId="0" applyNumberFormat="1" applyFill="1" applyAlignment="1">
      <alignment horizontal="center" vertical="center"/>
    </xf>
    <xf numFmtId="0" fontId="0" fillId="13" borderId="0" xfId="0" applyFill="1"/>
    <xf numFmtId="176" fontId="0" fillId="13" borderId="0" xfId="0" applyNumberFormat="1" applyFill="1" applyAlignment="1">
      <alignment horizontal="center" vertical="center"/>
    </xf>
    <xf numFmtId="0" fontId="0" fillId="14" borderId="0" xfId="0" applyFill="1"/>
    <xf numFmtId="176" fontId="0" fillId="14" borderId="0" xfId="0" applyNumberFormat="1" applyFill="1" applyAlignment="1">
      <alignment horizontal="center" vertical="center"/>
    </xf>
    <xf numFmtId="177" fontId="0" fillId="0" borderId="14" xfId="0" applyNumberFormat="1" applyFill="1" applyBorder="1" applyAlignment="1">
      <alignment horizontal="center" shrinkToFit="1"/>
    </xf>
    <xf numFmtId="0" fontId="49" fillId="15" borderId="23" xfId="0" applyFont="1" applyFill="1" applyBorder="1" applyAlignment="1">
      <alignment horizontal="center"/>
    </xf>
    <xf numFmtId="0" fontId="60" fillId="12" borderId="1" xfId="0" applyFont="1" applyFill="1" applyBorder="1" applyAlignment="1">
      <alignment horizontal="center" vertical="top" wrapText="1"/>
    </xf>
    <xf numFmtId="0" fontId="60" fillId="13" borderId="1" xfId="0" applyFont="1" applyFill="1" applyBorder="1" applyAlignment="1">
      <alignment horizontal="center" vertical="top" wrapText="1"/>
    </xf>
    <xf numFmtId="0" fontId="60" fillId="14" borderId="1" xfId="0" applyFont="1" applyFill="1" applyBorder="1" applyAlignment="1">
      <alignment horizontal="center" vertical="top" wrapText="1"/>
    </xf>
    <xf numFmtId="0" fontId="60" fillId="10" borderId="24" xfId="0" applyFont="1" applyFill="1" applyBorder="1" applyAlignment="1">
      <alignment horizontal="center" vertical="top" wrapText="1"/>
    </xf>
    <xf numFmtId="167" fontId="30" fillId="0" borderId="13" xfId="0" applyNumberFormat="1" applyFont="1" applyFill="1" applyBorder="1" applyAlignment="1">
      <alignment horizontal="center" vertical="center" shrinkToFit="1"/>
    </xf>
    <xf numFmtId="0" fontId="30" fillId="9" borderId="0" xfId="0" applyFont="1" applyFill="1" applyBorder="1" applyAlignment="1"/>
    <xf numFmtId="0" fontId="0" fillId="9" borderId="0" xfId="0" applyFill="1" applyBorder="1" applyAlignment="1"/>
    <xf numFmtId="0" fontId="28" fillId="9" borderId="0" xfId="0" applyFont="1" applyFill="1" applyBorder="1" applyAlignment="1"/>
    <xf numFmtId="0" fontId="35" fillId="9" borderId="0" xfId="0" applyFont="1" applyFill="1" applyBorder="1" applyAlignment="1">
      <alignment wrapText="1"/>
    </xf>
    <xf numFmtId="0" fontId="6" fillId="0" borderId="0" xfId="0" applyFont="1" applyAlignment="1">
      <alignment horizontal="center"/>
    </xf>
    <xf numFmtId="0" fontId="61" fillId="0" borderId="0" xfId="0" applyFont="1"/>
    <xf numFmtId="0" fontId="62" fillId="14" borderId="0" xfId="0" applyFont="1" applyFill="1"/>
    <xf numFmtId="173" fontId="62" fillId="14" borderId="0" xfId="0" applyNumberFormat="1" applyFont="1" applyFill="1"/>
    <xf numFmtId="0" fontId="6" fillId="2" borderId="1" xfId="0" applyFont="1" applyFill="1" applyBorder="1" applyAlignment="1">
      <alignment wrapText="1"/>
    </xf>
    <xf numFmtId="16" fontId="6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80" fontId="6" fillId="11" borderId="1" xfId="0" applyNumberFormat="1" applyFont="1" applyFill="1" applyBorder="1" applyAlignment="1">
      <alignment horizontal="center" wrapText="1"/>
    </xf>
    <xf numFmtId="16" fontId="6" fillId="2" borderId="1" xfId="0" quotePrefix="1" applyNumberFormat="1" applyFont="1" applyFill="1" applyBorder="1" applyAlignment="1">
      <alignment horizontal="center" wrapText="1"/>
    </xf>
    <xf numFmtId="0" fontId="6" fillId="2" borderId="1" xfId="0" quotePrefix="1" applyFont="1" applyFill="1" applyBorder="1" applyAlignment="1">
      <alignment horizontal="center" wrapText="1"/>
    </xf>
    <xf numFmtId="179" fontId="6" fillId="11" borderId="1" xfId="0" applyNumberFormat="1" applyFont="1" applyFill="1" applyBorder="1" applyAlignment="1">
      <alignment horizontal="center" vertical="center" wrapText="1" shrinkToFit="1"/>
    </xf>
    <xf numFmtId="168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167" fontId="30" fillId="0" borderId="13" xfId="0" applyNumberFormat="1" applyFont="1" applyFill="1" applyBorder="1" applyAlignment="1">
      <alignment horizontal="left" vertical="center"/>
    </xf>
    <xf numFmtId="168" fontId="36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63" fillId="0" borderId="0" xfId="2" applyFont="1" applyBorder="1" applyAlignment="1" applyProtection="1">
      <alignment horizontal="center" vertical="center"/>
    </xf>
    <xf numFmtId="0" fontId="41" fillId="6" borderId="1" xfId="2" applyFont="1" applyFill="1" applyBorder="1" applyAlignment="1" applyProtection="1">
      <alignment horizontal="center" vertical="center"/>
    </xf>
    <xf numFmtId="0" fontId="64" fillId="0" borderId="0" xfId="0" applyFont="1" applyAlignment="1">
      <alignment horizontal="right" vertical="center" wrapText="1"/>
    </xf>
    <xf numFmtId="166" fontId="5" fillId="0" borderId="0" xfId="0" applyNumberFormat="1" applyFont="1"/>
    <xf numFmtId="14" fontId="6" fillId="0" borderId="0" xfId="0" applyNumberFormat="1" applyFont="1" applyAlignment="1">
      <alignment horizontal="center" vertical="center"/>
    </xf>
    <xf numFmtId="181" fontId="6" fillId="0" borderId="0" xfId="0" applyNumberFormat="1" applyFont="1" applyAlignment="1">
      <alignment shrinkToFit="1"/>
    </xf>
    <xf numFmtId="3" fontId="67" fillId="0" borderId="0" xfId="0" applyNumberFormat="1" applyFont="1"/>
    <xf numFmtId="174" fontId="68" fillId="0" borderId="14" xfId="0" applyNumberFormat="1" applyFont="1" applyFill="1" applyBorder="1" applyAlignment="1">
      <alignment wrapText="1" shrinkToFit="1"/>
    </xf>
    <xf numFmtId="0" fontId="31" fillId="12" borderId="0" xfId="0" applyFont="1" applyFill="1" applyAlignment="1">
      <alignment horizontal="centerContinuous" wrapText="1"/>
    </xf>
    <xf numFmtId="0" fontId="31" fillId="13" borderId="0" xfId="0" applyFont="1" applyFill="1" applyAlignment="1">
      <alignment horizontal="centerContinuous" wrapText="1"/>
    </xf>
    <xf numFmtId="0" fontId="31" fillId="14" borderId="0" xfId="0" applyFont="1" applyFill="1" applyAlignment="1">
      <alignment horizontal="centerContinuous" wrapText="1"/>
    </xf>
    <xf numFmtId="0" fontId="54" fillId="9" borderId="0" xfId="0" applyFont="1" applyFill="1" applyBorder="1" applyAlignment="1">
      <alignment horizontal="left" vertical="center" wrapText="1"/>
    </xf>
    <xf numFmtId="0" fontId="5" fillId="0" borderId="0" xfId="0" applyNumberFormat="1" applyFont="1"/>
    <xf numFmtId="0" fontId="1" fillId="0" borderId="0" xfId="0" applyFont="1"/>
    <xf numFmtId="0" fontId="69" fillId="0" borderId="0" xfId="0" applyFont="1" applyAlignment="1">
      <alignment horizontal="center"/>
    </xf>
    <xf numFmtId="0" fontId="70" fillId="9" borderId="0" xfId="2" applyFont="1" applyFill="1" applyBorder="1" applyAlignment="1" applyProtection="1">
      <alignment horizontal="left" vertical="center" wrapText="1"/>
    </xf>
    <xf numFmtId="0" fontId="49" fillId="2" borderId="23" xfId="0" applyFont="1" applyFill="1" applyBorder="1" applyAlignment="1">
      <alignment horizontal="center"/>
    </xf>
    <xf numFmtId="167" fontId="30" fillId="16" borderId="19" xfId="0" applyNumberFormat="1" applyFont="1" applyFill="1" applyBorder="1" applyAlignment="1">
      <alignment vertical="top" shrinkToFit="1"/>
    </xf>
    <xf numFmtId="0" fontId="28" fillId="16" borderId="0" xfId="0" applyFont="1" applyFill="1" applyAlignment="1"/>
    <xf numFmtId="167" fontId="30" fillId="16" borderId="13" xfId="0" applyNumberFormat="1" applyFont="1" applyFill="1" applyBorder="1" applyAlignment="1">
      <alignment horizontal="center" vertical="center" shrinkToFit="1"/>
    </xf>
    <xf numFmtId="0" fontId="75" fillId="0" borderId="22" xfId="0" applyFont="1" applyFill="1" applyBorder="1" applyAlignment="1" applyProtection="1">
      <alignment horizontal="center" vertical="top" wrapText="1"/>
      <protection locked="0"/>
    </xf>
    <xf numFmtId="167" fontId="30" fillId="17" borderId="13" xfId="0" applyNumberFormat="1" applyFont="1" applyFill="1" applyBorder="1" applyAlignment="1">
      <alignment horizontal="center" vertical="center" shrinkToFit="1"/>
    </xf>
    <xf numFmtId="0" fontId="76" fillId="19" borderId="22" xfId="0" applyFont="1" applyFill="1" applyBorder="1" applyAlignment="1" applyProtection="1">
      <alignment horizontal="center" vertical="center" wrapText="1"/>
      <protection locked="0"/>
    </xf>
    <xf numFmtId="0" fontId="75" fillId="20" borderId="22" xfId="0" applyFont="1" applyFill="1" applyBorder="1" applyAlignment="1" applyProtection="1">
      <alignment horizontal="center" vertical="center" wrapText="1"/>
      <protection locked="0"/>
    </xf>
    <xf numFmtId="0" fontId="77" fillId="20" borderId="22" xfId="0" applyFont="1" applyFill="1" applyBorder="1" applyAlignment="1" applyProtection="1">
      <alignment horizontal="center" vertical="center" wrapText="1"/>
      <protection locked="0"/>
    </xf>
    <xf numFmtId="0" fontId="35" fillId="21" borderId="22" xfId="0" applyFont="1" applyFill="1" applyBorder="1" applyAlignment="1" applyProtection="1">
      <alignment vertical="top" wrapText="1"/>
      <protection locked="0"/>
    </xf>
    <xf numFmtId="0" fontId="35" fillId="21" borderId="34" xfId="0" applyFont="1" applyFill="1" applyBorder="1" applyAlignment="1" applyProtection="1">
      <alignment vertical="top" wrapText="1"/>
      <protection locked="0"/>
    </xf>
    <xf numFmtId="167" fontId="30" fillId="18" borderId="13" xfId="0" applyNumberFormat="1" applyFont="1" applyFill="1" applyBorder="1" applyAlignment="1">
      <alignment horizontal="center" vertical="center" shrinkToFit="1"/>
    </xf>
    <xf numFmtId="167" fontId="30" fillId="19" borderId="13" xfId="0" applyNumberFormat="1" applyFont="1" applyFill="1" applyBorder="1" applyAlignment="1">
      <alignment horizontal="center" vertical="center" shrinkToFit="1"/>
    </xf>
    <xf numFmtId="168" fontId="19" fillId="19" borderId="1" xfId="0" applyNumberFormat="1" applyFont="1" applyFill="1" applyBorder="1" applyAlignment="1" applyProtection="1">
      <alignment horizontal="center" vertical="center" wrapText="1"/>
      <protection locked="0"/>
    </xf>
    <xf numFmtId="168" fontId="19" fillId="19" borderId="21" xfId="0" applyNumberFormat="1" applyFont="1" applyFill="1" applyBorder="1" applyAlignment="1" applyProtection="1">
      <alignment vertical="top" wrapText="1"/>
      <protection locked="0"/>
    </xf>
    <xf numFmtId="0" fontId="76" fillId="22" borderId="34" xfId="0" applyFont="1" applyFill="1" applyBorder="1" applyAlignment="1" applyProtection="1">
      <alignment horizontal="center" vertical="center" wrapText="1"/>
      <protection locked="0"/>
    </xf>
    <xf numFmtId="0" fontId="76" fillId="22" borderId="22" xfId="0" applyFont="1" applyFill="1" applyBorder="1" applyAlignment="1" applyProtection="1">
      <alignment horizontal="center" vertical="center" wrapText="1"/>
      <protection locked="0"/>
    </xf>
    <xf numFmtId="0" fontId="77" fillId="23" borderId="34" xfId="0" applyFont="1" applyFill="1" applyBorder="1" applyAlignment="1" applyProtection="1">
      <alignment horizontal="center" vertical="center" wrapText="1"/>
      <protection locked="0"/>
    </xf>
    <xf numFmtId="0" fontId="77" fillId="23" borderId="35" xfId="0" applyFont="1" applyFill="1" applyBorder="1" applyAlignment="1" applyProtection="1">
      <alignment horizontal="center" vertical="center" wrapText="1"/>
      <protection locked="0"/>
    </xf>
    <xf numFmtId="0" fontId="31" fillId="23" borderId="34" xfId="0" applyFont="1" applyFill="1" applyBorder="1" applyAlignment="1" applyProtection="1">
      <alignment horizontal="center" vertical="center" wrapText="1"/>
      <protection locked="0"/>
    </xf>
    <xf numFmtId="0" fontId="31" fillId="23" borderId="35" xfId="0" applyFont="1" applyFill="1" applyBorder="1" applyAlignment="1" applyProtection="1">
      <alignment horizontal="center" vertical="center" wrapText="1"/>
      <protection locked="0"/>
    </xf>
    <xf numFmtId="0" fontId="76" fillId="21" borderId="34" xfId="0" applyFont="1" applyFill="1" applyBorder="1" applyAlignment="1" applyProtection="1">
      <alignment horizontal="center" vertical="center" textRotation="180" wrapText="1"/>
      <protection locked="0"/>
    </xf>
    <xf numFmtId="0" fontId="76" fillId="21" borderId="35" xfId="0" applyFont="1" applyFill="1" applyBorder="1" applyAlignment="1" applyProtection="1">
      <alignment horizontal="center" vertical="center" textRotation="180" wrapText="1"/>
      <protection locked="0"/>
    </xf>
    <xf numFmtId="0" fontId="76" fillId="21" borderId="40" xfId="0" applyFont="1" applyFill="1" applyBorder="1" applyAlignment="1" applyProtection="1">
      <alignment horizontal="center" vertical="center" textRotation="180" wrapText="1"/>
      <protection locked="0"/>
    </xf>
    <xf numFmtId="0" fontId="78" fillId="22" borderId="34" xfId="0" applyFont="1" applyFill="1" applyBorder="1" applyAlignment="1" applyProtection="1">
      <alignment horizontal="center" vertical="center" textRotation="180" wrapText="1"/>
      <protection locked="0"/>
    </xf>
    <xf numFmtId="0" fontId="78" fillId="22" borderId="35" xfId="0" applyFont="1" applyFill="1" applyBorder="1" applyAlignment="1" applyProtection="1">
      <alignment horizontal="center" vertical="center" textRotation="180" wrapText="1"/>
      <protection locked="0"/>
    </xf>
    <xf numFmtId="0" fontId="78" fillId="22" borderId="22" xfId="0" applyFont="1" applyFill="1" applyBorder="1" applyAlignment="1" applyProtection="1">
      <alignment horizontal="center" vertical="center" textRotation="180" wrapText="1"/>
      <protection locked="0"/>
    </xf>
    <xf numFmtId="0" fontId="76" fillId="21" borderId="22" xfId="0" applyFont="1" applyFill="1" applyBorder="1" applyAlignment="1" applyProtection="1">
      <alignment horizontal="center" vertical="center" textRotation="180" wrapText="1"/>
      <protection locked="0"/>
    </xf>
    <xf numFmtId="0" fontId="77" fillId="20" borderId="34" xfId="0" applyFont="1" applyFill="1" applyBorder="1" applyAlignment="1" applyProtection="1">
      <alignment horizontal="center" vertical="center" wrapText="1"/>
      <protection locked="0"/>
    </xf>
    <xf numFmtId="0" fontId="77" fillId="20" borderId="35" xfId="0" applyFont="1" applyFill="1" applyBorder="1" applyAlignment="1" applyProtection="1">
      <alignment horizontal="center" vertical="center" wrapText="1"/>
      <protection locked="0"/>
    </xf>
    <xf numFmtId="0" fontId="77" fillId="20" borderId="22" xfId="0" applyFont="1" applyFill="1" applyBorder="1" applyAlignment="1" applyProtection="1">
      <alignment horizontal="center" vertical="center" wrapText="1"/>
      <protection locked="0"/>
    </xf>
    <xf numFmtId="0" fontId="77" fillId="20" borderId="39" xfId="0" applyFont="1" applyFill="1" applyBorder="1" applyAlignment="1" applyProtection="1">
      <alignment horizontal="center" vertical="center" wrapText="1"/>
      <protection locked="0"/>
    </xf>
    <xf numFmtId="0" fontId="35" fillId="21" borderId="39" xfId="0" applyFont="1" applyFill="1" applyBorder="1" applyAlignment="1" applyProtection="1">
      <alignment horizontal="center" vertical="top" wrapText="1"/>
      <protection locked="0"/>
    </xf>
    <xf numFmtId="0" fontId="35" fillId="21" borderId="35" xfId="0" applyFont="1" applyFill="1" applyBorder="1" applyAlignment="1" applyProtection="1">
      <alignment horizontal="center" vertical="top" wrapText="1"/>
      <protection locked="0"/>
    </xf>
    <xf numFmtId="0" fontId="35" fillId="21" borderId="22" xfId="0" applyFont="1" applyFill="1" applyBorder="1" applyAlignment="1" applyProtection="1">
      <alignment horizontal="center" vertical="top" wrapText="1"/>
      <protection locked="0"/>
    </xf>
    <xf numFmtId="0" fontId="76" fillId="21" borderId="39" xfId="0" applyFont="1" applyFill="1" applyBorder="1" applyAlignment="1" applyProtection="1">
      <alignment horizontal="center" vertical="center" textRotation="180" wrapText="1"/>
      <protection locked="0"/>
    </xf>
    <xf numFmtId="0" fontId="49" fillId="2" borderId="23" xfId="0" applyFont="1" applyFill="1" applyBorder="1" applyAlignment="1">
      <alignment horizontal="center"/>
    </xf>
    <xf numFmtId="0" fontId="49" fillId="2" borderId="27" xfId="0" applyFont="1" applyFill="1" applyBorder="1" applyAlignment="1">
      <alignment horizontal="center"/>
    </xf>
    <xf numFmtId="0" fontId="49" fillId="2" borderId="28" xfId="0" applyFont="1" applyFill="1" applyBorder="1" applyAlignment="1">
      <alignment horizontal="center"/>
    </xf>
    <xf numFmtId="178" fontId="38" fillId="0" borderId="30" xfId="0" applyNumberFormat="1" applyFont="1" applyBorder="1" applyAlignment="1">
      <alignment horizontal="right" shrinkToFit="1"/>
    </xf>
    <xf numFmtId="164" fontId="37" fillId="0" borderId="25" xfId="0" applyNumberFormat="1" applyFont="1" applyBorder="1" applyAlignment="1">
      <alignment horizontal="center"/>
    </xf>
    <xf numFmtId="164" fontId="37" fillId="0" borderId="26" xfId="0" applyNumberFormat="1" applyFont="1" applyBorder="1" applyAlignment="1">
      <alignment horizontal="center"/>
    </xf>
    <xf numFmtId="164" fontId="37" fillId="0" borderId="25" xfId="0" applyNumberFormat="1" applyFont="1" applyBorder="1" applyAlignment="1">
      <alignment horizontal="center" shrinkToFit="1"/>
    </xf>
    <xf numFmtId="164" fontId="37" fillId="0" borderId="26" xfId="0" applyNumberFormat="1" applyFont="1" applyBorder="1" applyAlignment="1">
      <alignment horizontal="center" shrinkToFit="1"/>
    </xf>
    <xf numFmtId="0" fontId="49" fillId="2" borderId="31" xfId="0" applyFont="1" applyFill="1" applyBorder="1" applyAlignment="1">
      <alignment horizontal="center"/>
    </xf>
    <xf numFmtId="0" fontId="31" fillId="18" borderId="34" xfId="0" applyFont="1" applyFill="1" applyBorder="1" applyAlignment="1" applyProtection="1">
      <alignment horizontal="center" vertical="center" wrapText="1"/>
      <protection locked="0"/>
    </xf>
    <xf numFmtId="0" fontId="31" fillId="18" borderId="35" xfId="0" applyFont="1" applyFill="1" applyBorder="1" applyAlignment="1" applyProtection="1">
      <alignment horizontal="center" vertical="center" wrapText="1"/>
      <protection locked="0"/>
    </xf>
    <xf numFmtId="0" fontId="37" fillId="16" borderId="36" xfId="0" applyFont="1" applyFill="1" applyBorder="1" applyAlignment="1" applyProtection="1">
      <alignment horizontal="center" vertical="center" wrapText="1"/>
      <protection locked="0"/>
    </xf>
    <xf numFmtId="0" fontId="37" fillId="16" borderId="31" xfId="0" applyFont="1" applyFill="1" applyBorder="1" applyAlignment="1" applyProtection="1">
      <alignment horizontal="center" vertical="center" wrapText="1"/>
      <protection locked="0"/>
    </xf>
    <xf numFmtId="0" fontId="37" fillId="16" borderId="37" xfId="0" applyFont="1" applyFill="1" applyBorder="1" applyAlignment="1" applyProtection="1">
      <alignment horizontal="center" vertical="center" wrapText="1"/>
      <protection locked="0"/>
    </xf>
    <xf numFmtId="0" fontId="37" fillId="16" borderId="21" xfId="0" applyFont="1" applyFill="1" applyBorder="1" applyAlignment="1" applyProtection="1">
      <alignment horizontal="center" vertical="center" wrapText="1"/>
      <protection locked="0"/>
    </xf>
    <xf numFmtId="0" fontId="37" fillId="16" borderId="38" xfId="0" applyFont="1" applyFill="1" applyBorder="1" applyAlignment="1" applyProtection="1">
      <alignment horizontal="center" vertical="center" wrapText="1"/>
      <protection locked="0"/>
    </xf>
    <xf numFmtId="0" fontId="37" fillId="16" borderId="29" xfId="0" applyFont="1" applyFill="1" applyBorder="1" applyAlignment="1" applyProtection="1">
      <alignment horizontal="center" vertical="center" wrapText="1"/>
      <protection locked="0"/>
    </xf>
    <xf numFmtId="0" fontId="52" fillId="0" borderId="0" xfId="2" applyFont="1" applyBorder="1" applyAlignment="1" applyProtection="1">
      <alignment horizontal="center" vertical="center"/>
    </xf>
    <xf numFmtId="0" fontId="50" fillId="0" borderId="0" xfId="0" applyFont="1" applyBorder="1" applyAlignment="1">
      <alignment horizontal="center" vertical="center"/>
    </xf>
    <xf numFmtId="164" fontId="37" fillId="0" borderId="29" xfId="0" applyNumberFormat="1" applyFont="1" applyBorder="1" applyAlignment="1">
      <alignment horizontal="center" shrinkToFit="1"/>
    </xf>
    <xf numFmtId="0" fontId="2" fillId="0" borderId="0" xfId="2" applyAlignment="1" applyProtection="1">
      <alignment horizontal="center"/>
    </xf>
    <xf numFmtId="0" fontId="20" fillId="7" borderId="0" xfId="0" applyFont="1" applyFill="1" applyAlignment="1">
      <alignment horizontal="left" vertical="top" wrapText="1" shrinkToFit="1"/>
    </xf>
    <xf numFmtId="0" fontId="0" fillId="7" borderId="0" xfId="0" applyFill="1" applyAlignment="1">
      <alignment horizontal="left" vertical="top" wrapText="1" shrinkToFit="1"/>
    </xf>
    <xf numFmtId="0" fontId="27" fillId="0" borderId="0" xfId="2" applyFont="1" applyBorder="1" applyAlignment="1" applyProtection="1">
      <alignment horizontal="center" vertical="center"/>
    </xf>
    <xf numFmtId="0" fontId="2" fillId="0" borderId="0" xfId="2" applyAlignment="1" applyProtection="1">
      <alignment horizontal="center" vertical="center"/>
    </xf>
    <xf numFmtId="0" fontId="18" fillId="0" borderId="0" xfId="0" applyFont="1" applyAlignment="1">
      <alignment horizontal="center"/>
    </xf>
    <xf numFmtId="170" fontId="17" fillId="0" borderId="0" xfId="0" applyNumberFormat="1" applyFont="1" applyAlignment="1">
      <alignment horizontal="center" vertical="center"/>
    </xf>
    <xf numFmtId="173" fontId="44" fillId="0" borderId="0" xfId="0" applyNumberFormat="1" applyFont="1"/>
    <xf numFmtId="0" fontId="21" fillId="0" borderId="0" xfId="0" applyFont="1" applyAlignment="1">
      <alignment horizontal="center" wrapText="1"/>
    </xf>
    <xf numFmtId="169" fontId="17" fillId="0" borderId="0" xfId="0" applyNumberFormat="1" applyFont="1" applyAlignment="1">
      <alignment horizontal="left" vertical="center" shrinkToFit="1"/>
    </xf>
    <xf numFmtId="170" fontId="17" fillId="0" borderId="0" xfId="0" applyNumberFormat="1" applyFont="1" applyAlignment="1">
      <alignment horizontal="left" vertical="center"/>
    </xf>
    <xf numFmtId="0" fontId="53" fillId="10" borderId="32" xfId="0" applyFont="1" applyFill="1" applyBorder="1" applyAlignment="1">
      <alignment horizontal="left" wrapText="1"/>
    </xf>
    <xf numFmtId="0" fontId="53" fillId="10" borderId="0" xfId="0" applyFont="1" applyFill="1" applyBorder="1" applyAlignment="1">
      <alignment horizontal="left" wrapText="1"/>
    </xf>
    <xf numFmtId="0" fontId="53" fillId="10" borderId="33" xfId="0" applyFont="1" applyFill="1" applyBorder="1" applyAlignment="1">
      <alignment horizontal="left" wrapText="1"/>
    </xf>
  </cellXfs>
  <cellStyles count="3">
    <cellStyle name="Euro" xfId="1"/>
    <cellStyle name="Lien hypertexte" xfId="2" builtinId="8"/>
    <cellStyle name="Normal" xfId="0" builtinId="0"/>
  </cellStyles>
  <dxfs count="423">
    <dxf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51"/>
        </patternFill>
      </fill>
    </dxf>
    <dxf>
      <font>
        <b/>
        <i val="0"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51"/>
        </patternFill>
      </fill>
    </dxf>
    <dxf>
      <font>
        <b/>
        <i val="0"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00B0F0"/>
        </patternFill>
      </fill>
    </dxf>
    <dxf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51"/>
        </patternFill>
      </fill>
    </dxf>
    <dxf>
      <fill>
        <patternFill>
          <bgColor indexed="15"/>
        </patternFill>
      </fill>
    </dxf>
    <dxf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5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ont>
        <b val="0"/>
        <i val="0"/>
        <condense val="0"/>
        <extend val="0"/>
        <color indexed="55"/>
      </font>
    </dxf>
    <dxf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51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52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52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52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 patternType="gray125"/>
      </fill>
      <border>
        <top/>
        <bottom/>
      </border>
    </dxf>
    <dxf>
      <fill>
        <patternFill patternType="darkTrellis"/>
      </fill>
      <border>
        <top/>
        <bottom/>
      </border>
    </dxf>
    <dxf>
      <fill>
        <patternFill patternType="gray0625">
          <bgColor indexed="10"/>
        </patternFill>
      </fill>
      <border>
        <left style="thin">
          <color indexed="64"/>
        </left>
        <right style="thin">
          <color indexed="64"/>
        </right>
        <top/>
        <bottom/>
      </border>
    </dxf>
    <dxf>
      <fill>
        <patternFill patternType="gray125"/>
      </fill>
      <border>
        <top/>
        <bottom/>
      </border>
    </dxf>
    <dxf>
      <fill>
        <patternFill patternType="darkTrellis"/>
      </fill>
      <border>
        <top/>
        <bottom/>
      </border>
    </dxf>
    <dxf>
      <fill>
        <patternFill patternType="gray0625">
          <bgColor indexed="10"/>
        </patternFill>
      </fill>
      <border>
        <left style="thin">
          <color indexed="64"/>
        </left>
        <right style="thin">
          <color indexed="64"/>
        </right>
        <top/>
        <bottom/>
      </border>
    </dxf>
    <dxf>
      <fill>
        <patternFill patternType="gray125"/>
      </fill>
      <border>
        <top/>
        <bottom/>
      </border>
    </dxf>
    <dxf>
      <fill>
        <patternFill patternType="darkTrellis"/>
      </fill>
      <border>
        <top/>
        <bottom/>
      </border>
    </dxf>
    <dxf>
      <fill>
        <patternFill patternType="gray0625">
          <bgColor indexed="10"/>
        </patternFill>
      </fill>
      <border>
        <left style="thin">
          <color indexed="64"/>
        </left>
        <right style="thin">
          <color indexed="64"/>
        </right>
        <top/>
        <bottom/>
      </border>
    </dxf>
    <dxf>
      <fill>
        <patternFill patternType="gray125"/>
      </fill>
      <border>
        <top/>
        <bottom/>
      </border>
    </dxf>
    <dxf>
      <fill>
        <patternFill patternType="darkTrellis"/>
      </fill>
      <border>
        <top/>
        <bottom/>
      </border>
    </dxf>
    <dxf>
      <fill>
        <patternFill patternType="gray0625">
          <bgColor indexed="10"/>
        </patternFill>
      </fill>
      <border>
        <left style="thin">
          <color indexed="64"/>
        </left>
        <right style="thin">
          <color indexed="64"/>
        </right>
        <top/>
        <bottom/>
      </border>
    </dxf>
    <dxf>
      <fill>
        <patternFill patternType="gray125"/>
      </fill>
      <border>
        <top/>
        <bottom/>
      </border>
    </dxf>
    <dxf>
      <fill>
        <patternFill patternType="darkTrellis"/>
      </fill>
      <border>
        <top/>
        <bottom/>
      </border>
    </dxf>
    <dxf>
      <fill>
        <patternFill patternType="gray0625">
          <bgColor indexed="10"/>
        </patternFill>
      </fill>
      <border>
        <left style="thin">
          <color indexed="64"/>
        </left>
        <right style="thin">
          <color indexed="64"/>
        </right>
        <top/>
        <bottom/>
      </border>
    </dxf>
    <dxf>
      <font>
        <condense val="0"/>
        <extend val="0"/>
        <color indexed="16"/>
      </font>
    </dxf>
    <dxf>
      <font>
        <condense val="0"/>
        <extend val="0"/>
        <color indexed="9"/>
      </font>
      <fill>
        <patternFill>
          <bgColor indexed="14"/>
        </patternFill>
      </fill>
    </dxf>
    <dxf>
      <font>
        <condense val="0"/>
        <extend val="0"/>
        <color indexed="18"/>
      </font>
    </dxf>
    <dxf>
      <font>
        <condense val="0"/>
        <extend val="0"/>
        <color indexed="47"/>
      </font>
      <fill>
        <patternFill>
          <bgColor indexed="47"/>
        </patternFill>
      </fill>
    </dxf>
    <dxf>
      <font>
        <condense val="0"/>
        <extend val="0"/>
        <color indexed="14"/>
      </font>
      <fill>
        <patternFill>
          <bgColor indexed="14"/>
        </patternFill>
      </fill>
    </dxf>
    <dxf>
      <font>
        <condense val="0"/>
        <extend val="0"/>
        <color indexed="12"/>
      </font>
      <fill>
        <patternFill patternType="lightUp">
          <bgColor indexed="48"/>
        </patternFill>
      </fill>
    </dxf>
    <dxf>
      <fill>
        <patternFill>
          <bgColor indexed="47"/>
        </patternFill>
      </fill>
    </dxf>
    <dxf>
      <fill>
        <patternFill>
          <bgColor indexed="14"/>
        </patternFill>
      </fill>
    </dxf>
    <dxf>
      <font>
        <condense val="0"/>
        <extend val="0"/>
        <color indexed="9"/>
      </font>
      <fill>
        <patternFill patternType="solid">
          <bgColor indexed="12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52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52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55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ont>
        <condense val="0"/>
        <extend val="0"/>
        <color indexed="16"/>
      </font>
    </dxf>
    <dxf>
      <font>
        <condense val="0"/>
        <extend val="0"/>
        <color indexed="9"/>
      </font>
      <fill>
        <patternFill>
          <bgColor indexed="14"/>
        </patternFill>
      </fill>
    </dxf>
    <dxf>
      <font>
        <condense val="0"/>
        <extend val="0"/>
        <color indexed="18"/>
      </font>
    </dxf>
    <dxf>
      <font>
        <condense val="0"/>
        <extend val="0"/>
        <color indexed="16"/>
      </font>
    </dxf>
    <dxf>
      <font>
        <condense val="0"/>
        <extend val="0"/>
        <color indexed="9"/>
      </font>
      <fill>
        <patternFill>
          <bgColor indexed="14"/>
        </patternFill>
      </fill>
    </dxf>
    <dxf>
      <font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Radio" checked="Checked" firstButton="1" fmlaLink="pays" lockText="1"/>
</file>

<file path=xl/ctrlProps/ctrlProp11.xml><?xml version="1.0" encoding="utf-8"?>
<formControlPr xmlns="http://schemas.microsoft.com/office/spreadsheetml/2009/9/main" objectType="Radio" lockText="1"/>
</file>

<file path=xl/ctrlProps/ctrlProp12.xml><?xml version="1.0" encoding="utf-8"?>
<formControlPr xmlns="http://schemas.microsoft.com/office/spreadsheetml/2009/9/main" objectType="Radio" lockText="1"/>
</file>

<file path=xl/ctrlProps/ctrlProp13.xml><?xml version="1.0" encoding="utf-8"?>
<formControlPr xmlns="http://schemas.microsoft.com/office/spreadsheetml/2009/9/main" objectType="Radio" lockText="1"/>
</file>

<file path=xl/ctrlProps/ctrlProp14.xml><?xml version="1.0" encoding="utf-8"?>
<formControlPr xmlns="http://schemas.microsoft.com/office/spreadsheetml/2009/9/main" objectType="Radio" checked="Checked" firstButton="1" fmlaLink="pays" lockText="1"/>
</file>

<file path=xl/ctrlProps/ctrlProp15.xml><?xml version="1.0" encoding="utf-8"?>
<formControlPr xmlns="http://schemas.microsoft.com/office/spreadsheetml/2009/9/main" objectType="Radio" lockText="1"/>
</file>

<file path=xl/ctrlProps/ctrlProp16.xml><?xml version="1.0" encoding="utf-8"?>
<formControlPr xmlns="http://schemas.microsoft.com/office/spreadsheetml/2009/9/main" objectType="Radio" lockText="1"/>
</file>

<file path=xl/ctrlProps/ctrlProp17.xml><?xml version="1.0" encoding="utf-8"?>
<formControlPr xmlns="http://schemas.microsoft.com/office/spreadsheetml/2009/9/main" objectType="Radio" lockText="1"/>
</file>

<file path=xl/ctrlProps/ctrlProp18.xml><?xml version="1.0" encoding="utf-8"?>
<formControlPr xmlns="http://schemas.microsoft.com/office/spreadsheetml/2009/9/main" objectType="CheckBox" fmlaLink="mode_Alsace" lockText="1"/>
</file>

<file path=xl/ctrlProps/ctrlProp19.xml><?xml version="1.0" encoding="utf-8"?>
<formControlPr xmlns="http://schemas.microsoft.com/office/spreadsheetml/2009/9/main" objectType="CheckBox" fmlaLink="sans_fériés" lockText="1"/>
</file>

<file path=xl/ctrlProps/ctrlProp2.xml><?xml version="1.0" encoding="utf-8"?>
<formControlPr xmlns="http://schemas.microsoft.com/office/spreadsheetml/2009/9/main" objectType="CheckBox" fmlaLink="mode_Alsace" lockText="1"/>
</file>

<file path=xl/ctrlProps/ctrlProp20.xml><?xml version="1.0" encoding="utf-8"?>
<formControlPr xmlns="http://schemas.microsoft.com/office/spreadsheetml/2009/9/main" objectType="CheckBox" fmlaLink="sans_pentecote" lockText="1"/>
</file>

<file path=xl/ctrlProps/ctrlProp21.xml><?xml version="1.0" encoding="utf-8"?>
<formControlPr xmlns="http://schemas.microsoft.com/office/spreadsheetml/2009/9/main" objectType="Radio" checked="Checked" firstButton="1" fmlaLink="pays" lockText="1"/>
</file>

<file path=xl/ctrlProps/ctrlProp22.xml><?xml version="1.0" encoding="utf-8"?>
<formControlPr xmlns="http://schemas.microsoft.com/office/spreadsheetml/2009/9/main" objectType="Radio" lockText="1"/>
</file>

<file path=xl/ctrlProps/ctrlProp23.xml><?xml version="1.0" encoding="utf-8"?>
<formControlPr xmlns="http://schemas.microsoft.com/office/spreadsheetml/2009/9/main" objectType="Radio" lockText="1"/>
</file>

<file path=xl/ctrlProps/ctrlProp24.xml><?xml version="1.0" encoding="utf-8"?>
<formControlPr xmlns="http://schemas.microsoft.com/office/spreadsheetml/2009/9/main" objectType="Radio" lockText="1"/>
</file>

<file path=xl/ctrlProps/ctrlProp25.xml><?xml version="1.0" encoding="utf-8"?>
<formControlPr xmlns="http://schemas.microsoft.com/office/spreadsheetml/2009/9/main" objectType="Drop" dropLines="5" dropStyle="combo" dx="16" fmlaLink="choix_zone" fmlaRange="liste_Zones" sel="3" val="0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CheckBox" fmlaLink="samedi_ouvrable" lockText="1"/>
</file>

<file path=xl/ctrlProps/ctrlProp4.xml><?xml version="1.0" encoding="utf-8"?>
<formControlPr xmlns="http://schemas.microsoft.com/office/spreadsheetml/2009/9/main" objectType="CheckBox" fmlaLink="sans_fond" lockText="1"/>
</file>

<file path=xl/ctrlProps/ctrlProp5.xml><?xml version="1.0" encoding="utf-8"?>
<formControlPr xmlns="http://schemas.microsoft.com/office/spreadsheetml/2009/9/main" objectType="CheckBox" fmlaLink="sans_fériés" lockText="1"/>
</file>

<file path=xl/ctrlProps/ctrlProp6.xml><?xml version="1.0" encoding="utf-8"?>
<formControlPr xmlns="http://schemas.microsoft.com/office/spreadsheetml/2009/9/main" objectType="Drop" dropLines="5" dropStyle="combo" dx="16" fmlaLink="choix_zone" fmlaRange="liste_Zones" sel="3" val="0"/>
</file>

<file path=xl/ctrlProps/ctrlProp7.xml><?xml version="1.0" encoding="utf-8"?>
<formControlPr xmlns="http://schemas.microsoft.com/office/spreadsheetml/2009/9/main" objectType="CheckBox" fmlaLink="sans_pentecote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calendrier automatique'!C4"/><Relationship Id="rId3" Type="http://schemas.openxmlformats.org/officeDocument/2006/relationships/hyperlink" Target="#DateEnreg"/><Relationship Id="rId7" Type="http://schemas.openxmlformats.org/officeDocument/2006/relationships/image" Target="../media/image2.png"/><Relationship Id="rId2" Type="http://schemas.openxmlformats.org/officeDocument/2006/relationships/hyperlink" Target="#start"/><Relationship Id="rId1" Type="http://schemas.openxmlformats.org/officeDocument/2006/relationships/hyperlink" Target="http://www.doublevez.com/" TargetMode="External"/><Relationship Id="rId6" Type="http://schemas.openxmlformats.org/officeDocument/2006/relationships/image" Target="../media/image1.png"/><Relationship Id="rId5" Type="http://schemas.openxmlformats.org/officeDocument/2006/relationships/hyperlink" Target="mailto:calendrier@doublevez.com?subject=au%20sujet%20du%20calendrier%20magique%20sous%20Excel..." TargetMode="External"/><Relationship Id="rId4" Type="http://schemas.openxmlformats.org/officeDocument/2006/relationships/hyperlink" Target="http://doublevez.com/calendrier/index.html" TargetMode="External"/><Relationship Id="rId9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ailymotion.com/embed/video/xy2rdi" TargetMode="External"/><Relationship Id="rId2" Type="http://schemas.openxmlformats.org/officeDocument/2006/relationships/hyperlink" Target="http://perso.wanadoo.fr/jeanmarc.stoeffler/excel/DoYouKnown.htm" TargetMode="External"/><Relationship Id="rId1" Type="http://schemas.openxmlformats.org/officeDocument/2006/relationships/hyperlink" Target="http://www.doublevez.com/" TargetMode="External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://doublevez.com/calendrier/activez_les_macros.htm" TargetMode="External"/><Relationship Id="rId2" Type="http://schemas.openxmlformats.org/officeDocument/2006/relationships/hyperlink" Target="http://doublevez.com/calendrier/index.html" TargetMode="External"/><Relationship Id="rId1" Type="http://schemas.openxmlformats.org/officeDocument/2006/relationships/hyperlink" Target="http://www.boucancanot.com/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$B$2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http://www.education.gouv.fr/pid25058/le-calendrier-scolaire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123825</xdr:colOff>
      <xdr:row>34</xdr:row>
      <xdr:rowOff>85725</xdr:rowOff>
    </xdr:from>
    <xdr:ext cx="1216102" cy="143694"/>
    <xdr:sp macro="" textlink="">
      <xdr:nvSpPr>
        <xdr:cNvPr id="1029" name="Text Box 5">
          <a:hlinkClick xmlns:r="http://schemas.openxmlformats.org/officeDocument/2006/relationships" r:id="rId1" tgtFrame="_parent"/>
          <a:extLst>
            <a:ext uri="{FF2B5EF4-FFF2-40B4-BE49-F238E27FC236}">
              <a16:creationId xmlns=""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9335861" y="17189904"/>
          <a:ext cx="1216102" cy="143694"/>
        </a:xfrm>
        <a:prstGeom prst="rect">
          <a:avLst/>
        </a:prstGeom>
        <a:solidFill>
          <a:srgbClr val="FFFFFF"/>
        </a:solidFill>
        <a:ln w="9525">
          <a:solidFill>
            <a:srgbClr val="C0C0C0"/>
          </a:solidFill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C0C0C0"/>
              </a:solidFill>
              <a:latin typeface="Arial"/>
              <a:cs typeface="Arial"/>
            </a:rPr>
            <a:t>http://www.doublevez.com</a:t>
          </a:r>
          <a:endParaRPr lang="fr-FR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2558970" cy="321755"/>
    <xdr:sp macro="" textlink="$S$35">
      <xdr:nvSpPr>
        <xdr:cNvPr id="1040" name="Text Box 16">
          <a:hlinkClick xmlns:r="http://schemas.openxmlformats.org/officeDocument/2006/relationships" r:id="rId2" tooltip="vers l'origine des dates..."/>
          <a:extLst>
            <a:ext uri="{FF2B5EF4-FFF2-40B4-BE49-F238E27FC236}">
              <a16:creationId xmlns="" xmlns:a16="http://schemas.microsoft.com/office/drawing/2014/main" id="{00000000-0008-0000-0000-000010040000}"/>
            </a:ext>
          </a:extLst>
        </xdr:cNvPr>
        <xdr:cNvSpPr txBox="1">
          <a:spLocks noChangeArrowheads="1" noTextEdit="1"/>
        </xdr:cNvSpPr>
      </xdr:nvSpPr>
      <xdr:spPr bwMode="auto">
        <a:xfrm>
          <a:off x="533400" y="0"/>
          <a:ext cx="2558970" cy="32175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27432" tIns="27432" rIns="0" bIns="0" anchor="t" upright="1">
          <a:spAutoFit/>
        </a:bodyPr>
        <a:lstStyle/>
        <a:p>
          <a:pPr algn="l" rtl="0">
            <a:defRPr sz="1000"/>
          </a:pPr>
          <a:fld id="{E12A8FAA-D70E-4431-8D0F-79B3558DDED6}" type="TxLink">
            <a:rPr lang="fr-FR" sz="1800" b="0" i="0" u="none" strike="noStrike" baseline="0">
              <a:solidFill>
                <a:srgbClr val="333333"/>
              </a:solidFill>
              <a:latin typeface="Verdana"/>
              <a:ea typeface="Verdana"/>
              <a:cs typeface="Arial"/>
            </a:rPr>
            <a:pPr algn="l" rtl="0">
              <a:defRPr sz="1000"/>
            </a:pPr>
            <a:t>sept 2026 - juin 2027</a:t>
          </a:fld>
          <a:endParaRPr lang="fr-FR"/>
        </a:p>
      </xdr:txBody>
    </xdr:sp>
    <xdr:clientData/>
  </xdr:oneCellAnchor>
  <xdr:twoCellAnchor editAs="absolute">
    <xdr:from>
      <xdr:col>52</xdr:col>
      <xdr:colOff>0</xdr:colOff>
      <xdr:row>34</xdr:row>
      <xdr:rowOff>104775</xdr:rowOff>
    </xdr:from>
    <xdr:to>
      <xdr:col>60</xdr:col>
      <xdr:colOff>471909</xdr:colOff>
      <xdr:row>35</xdr:row>
      <xdr:rowOff>70209</xdr:rowOff>
    </xdr:to>
    <xdr:sp macro="" textlink="DateEnreg">
      <xdr:nvSpPr>
        <xdr:cNvPr id="1044" name="Text Box 20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000-000014040000}"/>
            </a:ext>
          </a:extLst>
        </xdr:cNvPr>
        <xdr:cNvSpPr txBox="1">
          <a:spLocks noChangeArrowheads="1" noTextEdit="1"/>
        </xdr:cNvSpPr>
      </xdr:nvSpPr>
      <xdr:spPr bwMode="auto">
        <a:xfrm>
          <a:off x="17735550" y="17306925"/>
          <a:ext cx="2834109" cy="174984"/>
        </a:xfrm>
        <a:prstGeom prst="rect">
          <a:avLst/>
        </a:prstGeom>
        <a:solidFill>
          <a:srgbClr val="FFFFFF"/>
        </a:solidFill>
        <a:ln w="9525">
          <a:solidFill>
            <a:srgbClr val="C0C0C0"/>
          </a:solidFill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fld id="{D0888CBC-7801-49D8-9A0E-A8AB9164105A}" type="TxLink">
            <a:rPr lang="fr-FR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pPr algn="l" rtl="0">
              <a:defRPr sz="1000"/>
            </a:pPr>
            <a:t>dernier enregistrement : dim 21/06/2020 18:10:23</a:t>
          </a:fld>
          <a:endParaRPr lang="fr-FR"/>
        </a:p>
      </xdr:txBody>
    </xdr:sp>
    <xdr:clientData/>
  </xdr:twoCellAnchor>
  <xdr:twoCellAnchor editAs="absolute">
    <xdr:from>
      <xdr:col>60</xdr:col>
      <xdr:colOff>609600</xdr:colOff>
      <xdr:row>34</xdr:row>
      <xdr:rowOff>101600</xdr:rowOff>
    </xdr:from>
    <xdr:to>
      <xdr:col>67</xdr:col>
      <xdr:colOff>278423</xdr:colOff>
      <xdr:row>35</xdr:row>
      <xdr:rowOff>79338</xdr:rowOff>
    </xdr:to>
    <xdr:sp macro="" textlink="">
      <xdr:nvSpPr>
        <xdr:cNvPr id="1046" name="Text Box 22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20407993" y="17205779"/>
          <a:ext cx="2115387" cy="181845"/>
        </a:xfrm>
        <a:prstGeom prst="rect">
          <a:avLst/>
        </a:prstGeom>
        <a:solidFill>
          <a:srgbClr val="FFFFFF"/>
        </a:solidFill>
        <a:ln w="9525">
          <a:solidFill>
            <a:srgbClr val="C0C0C0"/>
          </a:solidFill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FF"/>
              </a:solidFill>
              <a:latin typeface="Verdana"/>
              <a:ea typeface="Verdana"/>
              <a:cs typeface="Verdana"/>
            </a:rPr>
            <a:t>dernière version du calendrier ? </a:t>
          </a:r>
          <a:endParaRPr lang="fr-FR"/>
        </a:p>
      </xdr:txBody>
    </xdr:sp>
    <xdr:clientData fPrintsWithSheet="0"/>
  </xdr:twoCellAnchor>
  <xdr:oneCellAnchor>
    <xdr:from>
      <xdr:col>21</xdr:col>
      <xdr:colOff>0</xdr:colOff>
      <xdr:row>34</xdr:row>
      <xdr:rowOff>85725</xdr:rowOff>
    </xdr:from>
    <xdr:ext cx="1005147" cy="179601"/>
    <xdr:sp macro="" textlink="">
      <xdr:nvSpPr>
        <xdr:cNvPr id="5538" name="Text Box 1442">
          <a:hlinkClick xmlns:r="http://schemas.openxmlformats.org/officeDocument/2006/relationships" r:id="rId5" tooltip="encourager l'auteur de ce tableau ?"/>
          <a:extLst>
            <a:ext uri="{FF2B5EF4-FFF2-40B4-BE49-F238E27FC236}">
              <a16:creationId xmlns="" xmlns:a16="http://schemas.microsoft.com/office/drawing/2014/main" id="{00000000-0008-0000-0000-0000A2150000}"/>
            </a:ext>
          </a:extLst>
        </xdr:cNvPr>
        <xdr:cNvSpPr txBox="1">
          <a:spLocks noChangeArrowheads="1"/>
        </xdr:cNvSpPr>
      </xdr:nvSpPr>
      <xdr:spPr bwMode="auto">
        <a:xfrm>
          <a:off x="7184571" y="17189904"/>
          <a:ext cx="1005147" cy="1796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écrire à l'auteur ?</a:t>
          </a:r>
          <a:endParaRPr lang="fr-FR"/>
        </a:p>
      </xdr:txBody>
    </xdr:sp>
    <xdr:clientData fPrintsWithSheet="0"/>
  </xdr:oneCellAnchor>
  <xdr:twoCellAnchor editAs="oneCell">
    <xdr:from>
      <xdr:col>32</xdr:col>
      <xdr:colOff>152400</xdr:colOff>
      <xdr:row>34</xdr:row>
      <xdr:rowOff>66675</xdr:rowOff>
    </xdr:from>
    <xdr:to>
      <xdr:col>36</xdr:col>
      <xdr:colOff>676275</xdr:colOff>
      <xdr:row>35</xdr:row>
      <xdr:rowOff>38100</xdr:rowOff>
    </xdr:to>
    <xdr:sp macro="[0]!plein_écran_fin_80" textlink="">
      <xdr:nvSpPr>
        <xdr:cNvPr id="5540" name="Text Box 1444">
          <a:extLst>
            <a:ext uri="{FF2B5EF4-FFF2-40B4-BE49-F238E27FC236}">
              <a16:creationId xmlns="" xmlns:a16="http://schemas.microsoft.com/office/drawing/2014/main" id="{00000000-0008-0000-0000-0000A4150000}"/>
            </a:ext>
          </a:extLst>
        </xdr:cNvPr>
        <xdr:cNvSpPr txBox="1">
          <a:spLocks noChangeArrowheads="1"/>
        </xdr:cNvSpPr>
      </xdr:nvSpPr>
      <xdr:spPr bwMode="auto">
        <a:xfrm>
          <a:off x="10772775" y="16954500"/>
          <a:ext cx="1543050" cy="180975"/>
        </a:xfrm>
        <a:prstGeom prst="rect">
          <a:avLst/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écran normal (80%)</a:t>
          </a:r>
          <a:endParaRPr lang="fr-FR"/>
        </a:p>
      </xdr:txBody>
    </xdr:sp>
    <xdr:clientData fPrintsWithSheet="0"/>
  </xdr:twoCellAnchor>
  <xdr:twoCellAnchor editAs="oneCell">
    <xdr:from>
      <xdr:col>0</xdr:col>
      <xdr:colOff>0</xdr:colOff>
      <xdr:row>1</xdr:row>
      <xdr:rowOff>76200</xdr:rowOff>
    </xdr:from>
    <xdr:to>
      <xdr:col>0</xdr:col>
      <xdr:colOff>257175</xdr:colOff>
      <xdr:row>2</xdr:row>
      <xdr:rowOff>19050</xdr:rowOff>
    </xdr:to>
    <xdr:pic>
      <xdr:nvPicPr>
        <xdr:cNvPr id="10013" name="Picture 1468">
          <a:hlinkClick xmlns:r="http://schemas.openxmlformats.org/officeDocument/2006/relationships" r:id="rId2" tooltip="pour revenir en haut à gauche..."/>
          <a:extLst>
            <a:ext uri="{FF2B5EF4-FFF2-40B4-BE49-F238E27FC236}">
              <a16:creationId xmlns="" xmlns:a16="http://schemas.microsoft.com/office/drawing/2014/main" id="{00000000-0008-0000-0000-00001D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50"/>
          <a:ext cx="257175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36</xdr:col>
      <xdr:colOff>533400</xdr:colOff>
      <xdr:row>0</xdr:row>
      <xdr:rowOff>38100</xdr:rowOff>
    </xdr:from>
    <xdr:to>
      <xdr:col>36</xdr:col>
      <xdr:colOff>800100</xdr:colOff>
      <xdr:row>0</xdr:row>
      <xdr:rowOff>295275</xdr:rowOff>
    </xdr:to>
    <xdr:pic macro="[0]!SuppressionFormatConditionnel">
      <xdr:nvPicPr>
        <xdr:cNvPr id="10014" name="Picture 1475">
          <a:extLst>
            <a:ext uri="{FF2B5EF4-FFF2-40B4-BE49-F238E27FC236}">
              <a16:creationId xmlns="" xmlns:a16="http://schemas.microsoft.com/office/drawing/2014/main" id="{00000000-0008-0000-0000-00001E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72950" y="38100"/>
          <a:ext cx="266700" cy="257175"/>
        </a:xfrm>
        <a:prstGeom prst="rect">
          <a:avLst/>
        </a:prstGeom>
        <a:noFill/>
        <a:ln w="0">
          <a:solidFill>
            <a:srgbClr val="FF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 fPrintsWithSheet="0"/>
  </xdr:twoCellAnchor>
  <xdr:oneCellAnchor>
    <xdr:from>
      <xdr:col>1</xdr:col>
      <xdr:colOff>57150</xdr:colOff>
      <xdr:row>34</xdr:row>
      <xdr:rowOff>38100</xdr:rowOff>
    </xdr:from>
    <xdr:ext cx="2558970" cy="321755"/>
    <xdr:sp macro="" textlink="$S$35">
      <xdr:nvSpPr>
        <xdr:cNvPr id="5688" name="Text Box 1592">
          <a:hlinkClick xmlns:r="http://schemas.openxmlformats.org/officeDocument/2006/relationships" r:id="rId8" tooltip="vers l'origine des dates..."/>
          <a:extLst>
            <a:ext uri="{FF2B5EF4-FFF2-40B4-BE49-F238E27FC236}">
              <a16:creationId xmlns="" xmlns:a16="http://schemas.microsoft.com/office/drawing/2014/main" id="{00000000-0008-0000-0000-000038160000}"/>
            </a:ext>
          </a:extLst>
        </xdr:cNvPr>
        <xdr:cNvSpPr txBox="1">
          <a:spLocks noChangeArrowheads="1" noTextEdit="1"/>
        </xdr:cNvSpPr>
      </xdr:nvSpPr>
      <xdr:spPr bwMode="auto">
        <a:xfrm>
          <a:off x="495300" y="17240250"/>
          <a:ext cx="2558970" cy="32175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27432" tIns="27432" rIns="0" bIns="0" anchor="t" upright="1">
          <a:spAutoFit/>
        </a:bodyPr>
        <a:lstStyle/>
        <a:p>
          <a:pPr algn="l" rtl="0">
            <a:defRPr sz="1000"/>
          </a:pPr>
          <a:fld id="{15532185-977F-401C-A436-9E153A6B4474}" type="TxLink">
            <a:rPr lang="fr-FR" sz="1800" b="0" i="0" u="none" strike="noStrike" baseline="0">
              <a:solidFill>
                <a:srgbClr val="333333"/>
              </a:solidFill>
              <a:latin typeface="Verdana"/>
              <a:ea typeface="Verdana"/>
              <a:cs typeface="Arial"/>
            </a:rPr>
            <a:pPr algn="l" rtl="0">
              <a:defRPr sz="1000"/>
            </a:pPr>
            <a:t>sept 2026 - juin 2027</a:t>
          </a:fld>
          <a:endParaRPr lang="fr-FR"/>
        </a:p>
      </xdr:txBody>
    </xdr:sp>
    <xdr:clientData/>
  </xdr:oneCellAnchor>
  <xdr:twoCellAnchor editAs="absolute">
    <xdr:from>
      <xdr:col>65</xdr:col>
      <xdr:colOff>790575</xdr:colOff>
      <xdr:row>0</xdr:row>
      <xdr:rowOff>0</xdr:rowOff>
    </xdr:from>
    <xdr:to>
      <xdr:col>67</xdr:col>
      <xdr:colOff>458888</xdr:colOff>
      <xdr:row>1</xdr:row>
      <xdr:rowOff>30199</xdr:rowOff>
    </xdr:to>
    <xdr:sp macro="[0]!Agrandir" textlink="">
      <xdr:nvSpPr>
        <xdr:cNvPr id="5714" name="AutoShape 1618">
          <a:extLst>
            <a:ext uri="{FF2B5EF4-FFF2-40B4-BE49-F238E27FC236}">
              <a16:creationId xmlns="" xmlns:a16="http://schemas.microsoft.com/office/drawing/2014/main" id="{00000000-0008-0000-0000-000052160000}"/>
            </a:ext>
          </a:extLst>
        </xdr:cNvPr>
        <xdr:cNvSpPr>
          <a:spLocks noChangeArrowheads="1"/>
        </xdr:cNvSpPr>
      </xdr:nvSpPr>
      <xdr:spPr bwMode="auto">
        <a:xfrm>
          <a:off x="22025882" y="0"/>
          <a:ext cx="677963" cy="356770"/>
        </a:xfrm>
        <a:custGeom>
          <a:avLst/>
          <a:gdLst>
            <a:gd name="G0" fmla="+- 16200 0 0"/>
            <a:gd name="G1" fmla="+- 5400 0 0"/>
            <a:gd name="G2" fmla="+- 21600 0 5400"/>
            <a:gd name="G3" fmla="+- 10800 0 5400"/>
            <a:gd name="G4" fmla="+- 21600 0 16200"/>
            <a:gd name="G5" fmla="*/ G4 G3 10800"/>
            <a:gd name="G6" fmla="+- 21600 0 G5"/>
            <a:gd name="T0" fmla="*/ 16200 w 21600"/>
            <a:gd name="T1" fmla="*/ 0 h 21600"/>
            <a:gd name="T2" fmla="*/ 0 w 21600"/>
            <a:gd name="T3" fmla="*/ 10800 h 21600"/>
            <a:gd name="T4" fmla="*/ 16200 w 21600"/>
            <a:gd name="T5" fmla="*/ 21600 h 21600"/>
            <a:gd name="T6" fmla="*/ 21600 w 21600"/>
            <a:gd name="T7" fmla="*/ 10800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G1 h 21600"/>
            <a:gd name="T14" fmla="*/ G6 w 21600"/>
            <a:gd name="T15" fmla="*/ G2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6200" y="0"/>
              </a:moveTo>
              <a:lnTo>
                <a:pt x="16200" y="5400"/>
              </a:lnTo>
              <a:lnTo>
                <a:pt x="3375" y="5400"/>
              </a:lnTo>
              <a:lnTo>
                <a:pt x="3375" y="16200"/>
              </a:lnTo>
              <a:lnTo>
                <a:pt x="16200" y="16200"/>
              </a:lnTo>
              <a:lnTo>
                <a:pt x="16200" y="21600"/>
              </a:lnTo>
              <a:lnTo>
                <a:pt x="21600" y="10800"/>
              </a:lnTo>
              <a:close/>
            </a:path>
            <a:path w="21600" h="21600">
              <a:moveTo>
                <a:pt x="1350" y="5400"/>
              </a:moveTo>
              <a:lnTo>
                <a:pt x="1350" y="16200"/>
              </a:lnTo>
              <a:lnTo>
                <a:pt x="2700" y="16200"/>
              </a:lnTo>
              <a:lnTo>
                <a:pt x="2700" y="5400"/>
              </a:lnTo>
              <a:close/>
            </a:path>
            <a:path w="21600" h="21600">
              <a:moveTo>
                <a:pt x="0" y="5400"/>
              </a:moveTo>
              <a:lnTo>
                <a:pt x="0" y="16200"/>
              </a:lnTo>
              <a:lnTo>
                <a:pt x="675" y="16200"/>
              </a:lnTo>
              <a:lnTo>
                <a:pt x="675" y="5400"/>
              </a:lnTo>
              <a:close/>
            </a:path>
          </a:pathLst>
        </a:custGeom>
        <a:noFill/>
        <a:ln w="9525">
          <a:solidFill>
            <a:srgbClr val="C0C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agrandir</a:t>
          </a:r>
          <a:endParaRPr lang="fr-FR"/>
        </a:p>
      </xdr:txBody>
    </xdr:sp>
    <xdr:clientData/>
  </xdr:twoCellAnchor>
  <xdr:twoCellAnchor editAs="oneCell">
    <xdr:from>
      <xdr:col>62</xdr:col>
      <xdr:colOff>0</xdr:colOff>
      <xdr:row>0</xdr:row>
      <xdr:rowOff>66675</xdr:rowOff>
    </xdr:from>
    <xdr:to>
      <xdr:col>63</xdr:col>
      <xdr:colOff>9525</xdr:colOff>
      <xdr:row>0</xdr:row>
      <xdr:rowOff>295275</xdr:rowOff>
    </xdr:to>
    <xdr:sp macro="[0]!Agrandir" textlink="">
      <xdr:nvSpPr>
        <xdr:cNvPr id="10018" name="AutoShape 1620">
          <a:extLst>
            <a:ext uri="{FF2B5EF4-FFF2-40B4-BE49-F238E27FC236}">
              <a16:creationId xmlns="" xmlns:a16="http://schemas.microsoft.com/office/drawing/2014/main" id="{00000000-0008-0000-0000-000022270000}"/>
            </a:ext>
          </a:extLst>
        </xdr:cNvPr>
        <xdr:cNvSpPr>
          <a:spLocks noChangeArrowheads="1"/>
        </xdr:cNvSpPr>
      </xdr:nvSpPr>
      <xdr:spPr bwMode="auto">
        <a:xfrm rot="5400000">
          <a:off x="24445913" y="100012"/>
          <a:ext cx="228600" cy="161925"/>
        </a:xfrm>
        <a:prstGeom prst="triangle">
          <a:avLst>
            <a:gd name="adj" fmla="val 50000"/>
          </a:avLst>
        </a:prstGeom>
        <a:noFill/>
        <a:ln w="9525">
          <a:solidFill>
            <a:srgbClr val="C0C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 fPrintsWithSheet="0"/>
  </xdr:twoCellAnchor>
  <xdr:twoCellAnchor editAs="oneCell">
    <xdr:from>
      <xdr:col>0</xdr:col>
      <xdr:colOff>276225</xdr:colOff>
      <xdr:row>1</xdr:row>
      <xdr:rowOff>85725</xdr:rowOff>
    </xdr:from>
    <xdr:to>
      <xdr:col>0</xdr:col>
      <xdr:colOff>428625</xdr:colOff>
      <xdr:row>1</xdr:row>
      <xdr:rowOff>238125</xdr:rowOff>
    </xdr:to>
    <xdr:pic macro="[0]!CtrFin">
      <xdr:nvPicPr>
        <xdr:cNvPr id="10019" name="Picture 1646">
          <a:extLst>
            <a:ext uri="{FF2B5EF4-FFF2-40B4-BE49-F238E27FC236}">
              <a16:creationId xmlns="" xmlns:a16="http://schemas.microsoft.com/office/drawing/2014/main" id="{00000000-0008-0000-0000-000023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409575"/>
          <a:ext cx="1524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56</xdr:col>
      <xdr:colOff>342900</xdr:colOff>
      <xdr:row>0</xdr:row>
      <xdr:rowOff>85725</xdr:rowOff>
    </xdr:from>
    <xdr:to>
      <xdr:col>60</xdr:col>
      <xdr:colOff>611550</xdr:colOff>
      <xdr:row>0</xdr:row>
      <xdr:rowOff>260709</xdr:rowOff>
    </xdr:to>
    <xdr:sp macro="" textlink="Compteur">
      <xdr:nvSpPr>
        <xdr:cNvPr id="30" name="Text Box 21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>
          <a:spLocks noChangeArrowheads="1" noTextEdit="1"/>
        </xdr:cNvSpPr>
      </xdr:nvSpPr>
      <xdr:spPr bwMode="auto">
        <a:xfrm>
          <a:off x="19107150" y="85725"/>
          <a:ext cx="1302793" cy="174984"/>
        </a:xfrm>
        <a:prstGeom prst="rect">
          <a:avLst/>
        </a:prstGeom>
        <a:solidFill>
          <a:srgbClr val="FFFFFF"/>
        </a:solidFill>
        <a:ln w="9525">
          <a:solidFill>
            <a:srgbClr val="C0C0C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fld id="{F1C57E92-2BDA-469E-938E-2BAB789C9E0D}" type="TxLink">
            <a:rPr lang="fr-FR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pPr algn="l" rtl="0">
              <a:defRPr sz="1000"/>
            </a:pPr>
            <a:t>enregistrement N° 054</a:t>
          </a:fld>
          <a:endParaRPr lang="fr-FR"/>
        </a:p>
      </xdr:txBody>
    </xdr:sp>
    <xdr:clientData/>
  </xdr:twoCellAnchor>
  <xdr:twoCellAnchor editAs="absolute">
    <xdr:from>
      <xdr:col>48</xdr:col>
      <xdr:colOff>279400</xdr:colOff>
      <xdr:row>34</xdr:row>
      <xdr:rowOff>101600</xdr:rowOff>
    </xdr:from>
    <xdr:to>
      <xdr:col>50</xdr:col>
      <xdr:colOff>572543</xdr:colOff>
      <xdr:row>35</xdr:row>
      <xdr:rowOff>67034</xdr:rowOff>
    </xdr:to>
    <xdr:sp macro="" textlink="Compteur">
      <xdr:nvSpPr>
        <xdr:cNvPr id="31" name="Text Box 21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>
          <a:spLocks noChangeArrowheads="1" noTextEdit="1"/>
        </xdr:cNvSpPr>
      </xdr:nvSpPr>
      <xdr:spPr bwMode="auto">
        <a:xfrm>
          <a:off x="16262350" y="17303750"/>
          <a:ext cx="1302793" cy="174984"/>
        </a:xfrm>
        <a:prstGeom prst="rect">
          <a:avLst/>
        </a:prstGeom>
        <a:solidFill>
          <a:srgbClr val="FFFFFF"/>
        </a:solidFill>
        <a:ln w="9525">
          <a:solidFill>
            <a:srgbClr val="C0C0C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fld id="{B91D554A-C044-4EA4-B3DD-B935AE6E8ECF}" type="TxLink">
            <a:rPr lang="fr-FR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pPr algn="l" rtl="0">
              <a:defRPr sz="1000"/>
            </a:pPr>
            <a:t>enregistrement N° 054</a:t>
          </a:fld>
          <a:endParaRPr lang="fr-FR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28575</xdr:rowOff>
        </xdr:from>
        <xdr:to>
          <xdr:col>1</xdr:col>
          <xdr:colOff>0</xdr:colOff>
          <xdr:row>1</xdr:row>
          <xdr:rowOff>57150</xdr:rowOff>
        </xdr:to>
        <xdr:sp macro="" textlink="">
          <xdr:nvSpPr>
            <xdr:cNvPr id="5563" name="Button 1467" hidden="1">
              <a:extLst>
                <a:ext uri="{63B3BB69-23CF-44E3-9099-C40C66FF867C}">
                  <a14:compatExt spid="_x0000_s5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fr-FR" sz="800" b="0" i="0" u="none" strike="noStrike" baseline="0">
                  <a:solidFill>
                    <a:srgbClr val="FF0000"/>
                  </a:solidFill>
                  <a:latin typeface="Verdana"/>
                  <a:ea typeface="Verdana"/>
                </a:rPr>
                <a:t>aujour-d'hui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571500</xdr:colOff>
          <xdr:row>0</xdr:row>
          <xdr:rowOff>57150</xdr:rowOff>
        </xdr:from>
        <xdr:to>
          <xdr:col>24</xdr:col>
          <xdr:colOff>609600</xdr:colOff>
          <xdr:row>0</xdr:row>
          <xdr:rowOff>266700</xdr:rowOff>
        </xdr:to>
        <xdr:sp macro="" textlink="">
          <xdr:nvSpPr>
            <xdr:cNvPr id="5596" name="Check Box 1500" hidden="1">
              <a:extLst>
                <a:ext uri="{63B3BB69-23CF-44E3-9099-C40C66FF867C}">
                  <a14:compatExt spid="_x0000_s55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FERIÉS ALSACE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266700</xdr:colOff>
          <xdr:row>0</xdr:row>
          <xdr:rowOff>57150</xdr:rowOff>
        </xdr:from>
        <xdr:to>
          <xdr:col>18</xdr:col>
          <xdr:colOff>304800</xdr:colOff>
          <xdr:row>0</xdr:row>
          <xdr:rowOff>266700</xdr:rowOff>
        </xdr:to>
        <xdr:sp macro="" textlink="">
          <xdr:nvSpPr>
            <xdr:cNvPr id="5597" name="Check Box 1501" hidden="1">
              <a:extLst>
                <a:ext uri="{63B3BB69-23CF-44E3-9099-C40C66FF867C}">
                  <a14:compatExt spid="_x0000_s55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SAMEDIS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400050</xdr:colOff>
          <xdr:row>0</xdr:row>
          <xdr:rowOff>57150</xdr:rowOff>
        </xdr:from>
        <xdr:to>
          <xdr:col>20</xdr:col>
          <xdr:colOff>457200</xdr:colOff>
          <xdr:row>0</xdr:row>
          <xdr:rowOff>266700</xdr:rowOff>
        </xdr:to>
        <xdr:sp macro="" textlink="">
          <xdr:nvSpPr>
            <xdr:cNvPr id="5598" name="Check Box 1502" hidden="1">
              <a:extLst>
                <a:ext uri="{63B3BB69-23CF-44E3-9099-C40C66FF867C}">
                  <a14:compatExt spid="_x0000_s55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SANS FOND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24</xdr:col>
          <xdr:colOff>704850</xdr:colOff>
          <xdr:row>0</xdr:row>
          <xdr:rowOff>57150</xdr:rowOff>
        </xdr:from>
        <xdr:to>
          <xdr:col>28</xdr:col>
          <xdr:colOff>0</xdr:colOff>
          <xdr:row>0</xdr:row>
          <xdr:rowOff>266700</xdr:rowOff>
        </xdr:to>
        <xdr:sp macro="" textlink="">
          <xdr:nvSpPr>
            <xdr:cNvPr id="5599" name="Check Box 1503" hidden="1">
              <a:extLst>
                <a:ext uri="{63B3BB69-23CF-44E3-9099-C40C66FF867C}">
                  <a14:compatExt spid="_x0000_s55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SANS FERIÉS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38100</xdr:colOff>
          <xdr:row>0</xdr:row>
          <xdr:rowOff>57150</xdr:rowOff>
        </xdr:from>
        <xdr:to>
          <xdr:col>35</xdr:col>
          <xdr:colOff>114300</xdr:colOff>
          <xdr:row>0</xdr:row>
          <xdr:rowOff>266700</xdr:rowOff>
        </xdr:to>
        <xdr:sp macro="" textlink="">
          <xdr:nvSpPr>
            <xdr:cNvPr id="5632" name="Drop Down 1536" hidden="1">
              <a:extLst>
                <a:ext uri="{63B3BB69-23CF-44E3-9099-C40C66FF867C}">
                  <a14:compatExt spid="_x0000_s56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28</xdr:col>
          <xdr:colOff>114300</xdr:colOff>
          <xdr:row>0</xdr:row>
          <xdr:rowOff>57150</xdr:rowOff>
        </xdr:from>
        <xdr:to>
          <xdr:col>30</xdr:col>
          <xdr:colOff>857250</xdr:colOff>
          <xdr:row>0</xdr:row>
          <xdr:rowOff>266700</xdr:rowOff>
        </xdr:to>
        <xdr:sp macro="" textlink="">
          <xdr:nvSpPr>
            <xdr:cNvPr id="5638" name="Check Box 1542" hidden="1">
              <a:extLst>
                <a:ext uri="{63B3BB69-23CF-44E3-9099-C40C66FF867C}">
                  <a14:compatExt spid="_x0000_s56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SANS Pentecôte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36</xdr:row>
          <xdr:rowOff>38100</xdr:rowOff>
        </xdr:from>
        <xdr:to>
          <xdr:col>10</xdr:col>
          <xdr:colOff>114300</xdr:colOff>
          <xdr:row>37</xdr:row>
          <xdr:rowOff>152400</xdr:rowOff>
        </xdr:to>
        <xdr:sp macro="" textlink="">
          <xdr:nvSpPr>
            <xdr:cNvPr id="5953" name="Button 1857" hidden="1">
              <a:extLst>
                <a:ext uri="{63B3BB69-23CF-44E3-9099-C40C66FF867C}">
                  <a14:compatExt spid="_x0000_s59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Mise à jour des vacances scolaires (Internet)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38100</xdr:colOff>
          <xdr:row>36</xdr:row>
          <xdr:rowOff>57150</xdr:rowOff>
        </xdr:from>
        <xdr:to>
          <xdr:col>14</xdr:col>
          <xdr:colOff>552450</xdr:colOff>
          <xdr:row>37</xdr:row>
          <xdr:rowOff>171450</xdr:rowOff>
        </xdr:to>
        <xdr:sp macro="" textlink="">
          <xdr:nvSpPr>
            <xdr:cNvPr id="9526" name="Button 2358" hidden="1">
              <a:extLst>
                <a:ext uri="{63B3BB69-23CF-44E3-9099-C40C66FF867C}">
                  <a14:compatExt spid="_x0000_s9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num colonnes / lignes = oui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104775</xdr:colOff>
          <xdr:row>0</xdr:row>
          <xdr:rowOff>47625</xdr:rowOff>
        </xdr:from>
        <xdr:to>
          <xdr:col>6</xdr:col>
          <xdr:colOff>771525</xdr:colOff>
          <xdr:row>0</xdr:row>
          <xdr:rowOff>266700</xdr:rowOff>
        </xdr:to>
        <xdr:sp macro="" textlink="">
          <xdr:nvSpPr>
            <xdr:cNvPr id="5683" name="Option Button 1587" hidden="1">
              <a:extLst>
                <a:ext uri="{63B3BB69-23CF-44E3-9099-C40C66FF867C}">
                  <a14:compatExt spid="_x0000_s56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FRANCE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800100</xdr:colOff>
          <xdr:row>0</xdr:row>
          <xdr:rowOff>47625</xdr:rowOff>
        </xdr:from>
        <xdr:to>
          <xdr:col>10</xdr:col>
          <xdr:colOff>66675</xdr:colOff>
          <xdr:row>0</xdr:row>
          <xdr:rowOff>266700</xdr:rowOff>
        </xdr:to>
        <xdr:sp macro="" textlink="">
          <xdr:nvSpPr>
            <xdr:cNvPr id="5684" name="Option Button 1588" hidden="1">
              <a:extLst>
                <a:ext uri="{63B3BB69-23CF-44E3-9099-C40C66FF867C}">
                  <a14:compatExt spid="_x0000_s56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LUXEMBOURG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95250</xdr:colOff>
          <xdr:row>0</xdr:row>
          <xdr:rowOff>47625</xdr:rowOff>
        </xdr:from>
        <xdr:to>
          <xdr:col>12</xdr:col>
          <xdr:colOff>552450</xdr:colOff>
          <xdr:row>0</xdr:row>
          <xdr:rowOff>266700</xdr:rowOff>
        </xdr:to>
        <xdr:sp macro="" textlink="">
          <xdr:nvSpPr>
            <xdr:cNvPr id="5685" name="Option Button 1589" hidden="1">
              <a:extLst>
                <a:ext uri="{63B3BB69-23CF-44E3-9099-C40C66FF867C}">
                  <a14:compatExt spid="_x0000_s56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BELGIQUE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590550</xdr:colOff>
          <xdr:row>0</xdr:row>
          <xdr:rowOff>47625</xdr:rowOff>
        </xdr:from>
        <xdr:to>
          <xdr:col>14</xdr:col>
          <xdr:colOff>180975</xdr:colOff>
          <xdr:row>0</xdr:row>
          <xdr:rowOff>266700</xdr:rowOff>
        </xdr:to>
        <xdr:sp macro="" textlink="">
          <xdr:nvSpPr>
            <xdr:cNvPr id="5686" name="Option Button 1590" hidden="1">
              <a:extLst>
                <a:ext uri="{63B3BB69-23CF-44E3-9099-C40C66FF867C}">
                  <a14:compatExt spid="_x0000_s56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SUISSE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161925</xdr:colOff>
      <xdr:row>14</xdr:row>
      <xdr:rowOff>104775</xdr:rowOff>
    </xdr:from>
    <xdr:ext cx="1216102" cy="148310"/>
    <xdr:sp macro="" textlink="">
      <xdr:nvSpPr>
        <xdr:cNvPr id="2055" name="Text Box 7">
          <a:hlinkClick xmlns:r="http://schemas.openxmlformats.org/officeDocument/2006/relationships" r:id="rId1" tgtFrame="_parent"/>
          <a:extLst>
            <a:ext uri="{FF2B5EF4-FFF2-40B4-BE49-F238E27FC236}">
              <a16:creationId xmlns="" xmlns:a16="http://schemas.microsoft.com/office/drawing/2014/main" id="{00000000-0008-0000-0100-000007080000}"/>
            </a:ext>
          </a:extLst>
        </xdr:cNvPr>
        <xdr:cNvSpPr txBox="1">
          <a:spLocks noChangeArrowheads="1"/>
        </xdr:cNvSpPr>
      </xdr:nvSpPr>
      <xdr:spPr bwMode="auto">
        <a:xfrm>
          <a:off x="3952875" y="5153025"/>
          <a:ext cx="1216102" cy="148310"/>
        </a:xfrm>
        <a:prstGeom prst="rect">
          <a:avLst/>
        </a:prstGeom>
        <a:solidFill>
          <a:srgbClr val="FFFFFF"/>
        </a:solidFill>
        <a:ln w="9525">
          <a:solidFill>
            <a:srgbClr val="C0C0C0"/>
          </a:solidFill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FF"/>
              </a:solidFill>
              <a:latin typeface="Arial"/>
              <a:cs typeface="Arial"/>
            </a:rPr>
            <a:t>http://www.doublevez.com</a:t>
          </a:r>
          <a:endParaRPr lang="fr-FR"/>
        </a:p>
      </xdr:txBody>
    </xdr:sp>
    <xdr:clientData/>
  </xdr:oneCellAnchor>
  <xdr:twoCellAnchor>
    <xdr:from>
      <xdr:col>1</xdr:col>
      <xdr:colOff>0</xdr:colOff>
      <xdr:row>14</xdr:row>
      <xdr:rowOff>0</xdr:rowOff>
    </xdr:from>
    <xdr:to>
      <xdr:col>5</xdr:col>
      <xdr:colOff>695325</xdr:colOff>
      <xdr:row>15</xdr:row>
      <xdr:rowOff>0</xdr:rowOff>
    </xdr:to>
    <xdr:sp macro="" textlink="">
      <xdr:nvSpPr>
        <xdr:cNvPr id="2904" name="Rectangle 10">
          <a:extLst>
            <a:ext uri="{FF2B5EF4-FFF2-40B4-BE49-F238E27FC236}">
              <a16:creationId xmlns="" xmlns:a16="http://schemas.microsoft.com/office/drawing/2014/main" id="{00000000-0008-0000-0100-0000580B0000}"/>
            </a:ext>
          </a:extLst>
        </xdr:cNvPr>
        <xdr:cNvSpPr>
          <a:spLocks noChangeArrowheads="1"/>
        </xdr:cNvSpPr>
      </xdr:nvSpPr>
      <xdr:spPr bwMode="auto">
        <a:xfrm>
          <a:off x="171450" y="5048250"/>
          <a:ext cx="5229225" cy="361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7</xdr:col>
      <xdr:colOff>0</xdr:colOff>
      <xdr:row>7</xdr:row>
      <xdr:rowOff>0</xdr:rowOff>
    </xdr:from>
    <xdr:to>
      <xdr:col>16</xdr:col>
      <xdr:colOff>0</xdr:colOff>
      <xdr:row>24</xdr:row>
      <xdr:rowOff>0</xdr:rowOff>
    </xdr:to>
    <xdr:sp macro="" textlink="">
      <xdr:nvSpPr>
        <xdr:cNvPr id="2905" name="Rectangle 11">
          <a:extLst>
            <a:ext uri="{FF2B5EF4-FFF2-40B4-BE49-F238E27FC236}">
              <a16:creationId xmlns="" xmlns:a16="http://schemas.microsoft.com/office/drawing/2014/main" id="{00000000-0008-0000-0100-0000590B0000}"/>
            </a:ext>
          </a:extLst>
        </xdr:cNvPr>
        <xdr:cNvSpPr>
          <a:spLocks noChangeArrowheads="1"/>
        </xdr:cNvSpPr>
      </xdr:nvSpPr>
      <xdr:spPr bwMode="auto">
        <a:xfrm>
          <a:off x="5753100" y="3533775"/>
          <a:ext cx="4267200" cy="51339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28575</xdr:colOff>
      <xdr:row>1</xdr:row>
      <xdr:rowOff>28575</xdr:rowOff>
    </xdr:from>
    <xdr:to>
      <xdr:col>6</xdr:col>
      <xdr:colOff>28575</xdr:colOff>
      <xdr:row>13</xdr:row>
      <xdr:rowOff>152400</xdr:rowOff>
    </xdr:to>
    <xdr:sp macro="" textlink="">
      <xdr:nvSpPr>
        <xdr:cNvPr id="2066" name="Text Box 18">
          <a:extLst>
            <a:ext uri="{FF2B5EF4-FFF2-40B4-BE49-F238E27FC236}">
              <a16:creationId xmlns="" xmlns:a16="http://schemas.microsoft.com/office/drawing/2014/main" id="{00000000-0008-0000-0100-000012080000}"/>
            </a:ext>
          </a:extLst>
        </xdr:cNvPr>
        <xdr:cNvSpPr txBox="1">
          <a:spLocks noChangeArrowheads="1"/>
        </xdr:cNvSpPr>
      </xdr:nvSpPr>
      <xdr:spPr bwMode="auto">
        <a:xfrm>
          <a:off x="28575" y="1971675"/>
          <a:ext cx="5619750" cy="3067050"/>
        </a:xfrm>
        <a:prstGeom prst="rect">
          <a:avLst/>
        </a:prstGeom>
        <a:gradFill rotWithShape="0">
          <a:gsLst>
            <a:gs pos="0">
              <a:srgbClr val="FFFF00"/>
            </a:gs>
            <a:gs pos="100000">
              <a:srgbClr val="FFFFCC"/>
            </a:gs>
          </a:gsLst>
          <a:lin ang="2700000" scaled="1"/>
        </a:gra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============== calendrier automatique ! (version 1b) ====================</a:t>
          </a:r>
        </a:p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2 modes : standard et mode «année de naissance» </a:t>
          </a:r>
        </a:p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1) - en standard,  une seule date est fixe : le 1er jour du 1er mois. Toutes les autres en sont déduites ! </a:t>
          </a:r>
        </a:p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Ce premier mois peut être n'importe quel mois de l'année (septembre, par exemple) </a:t>
          </a:r>
        </a:p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2) les jours fériés sont automatiquement détectés même si les macros ne sont pas activées</a:t>
          </a:r>
        </a:p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(calculés de 2000 à 2099 !) (ça re-fonctionne désormais depuis le 6/2/2011), </a:t>
          </a:r>
        </a:p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3) les samedis et les dimanches sont détectés sans l'activation des macros.</a:t>
          </a:r>
        </a:p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4) pour augmenter le nombre de mois, il suffit soit d'utiliser le bouton agrandir, soit de de copier toutes les colonnes du mois de décembre et de les coller à la suite, autant de fois qu'on le désire (limite f'Excel : 255 colonnes = 3 ans, environ.</a:t>
          </a:r>
        </a:p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Depuis la versioln Excel 2007 : plus de limite. (16000 colonnes)</a:t>
          </a:r>
        </a:p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5) les formats sont obtenus grâce au format conditionnel (menu : Format &gt; mise en forme conditionnelle...)</a:t>
          </a:r>
        </a:p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6) deux colonnes sont prévues pour chaque journée mais on peut en supprimer une des deux...</a:t>
          </a:r>
        </a:p>
        <a:p>
          <a:pPr algn="l" rtl="0">
            <a:defRPr sz="1000"/>
          </a:pPr>
          <a:endParaRPr lang="fr-F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7) à l'impression, s'inscrit automatiquement le nom complet du fichier (lecteur-dossier-fichier) au moment de sa dernière sauvegarde.</a:t>
          </a:r>
        </a:p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====================================================================</a:t>
          </a:r>
        </a:p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pour tout autre renseignement : jeanmarc.stoeffler@doublevez.com</a:t>
          </a:r>
        </a:p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site pour se perfectionner à Excel htpp://www.doublevez.com ou : </a:t>
          </a:r>
        </a:p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http://perso.wanadoo.fr/jeanmarc.stoeffler/excel</a:t>
          </a:r>
        </a:p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   copyright 2003-2005 jeanmarc stoeffler</a:t>
          </a:r>
        </a:p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====================================================================</a:t>
          </a:r>
        </a:p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formule initiale pour obtenir le calendrier de votre année de naisssance =DATE(ANNEE(DateClef);1;1)</a:t>
          </a:r>
        </a:p>
        <a:p>
          <a:pPr algn="l" rtl="0">
            <a:defRPr sz="1000"/>
          </a:pPr>
          <a:endParaRPr lang="fr-FR"/>
        </a:p>
      </xdr:txBody>
    </xdr:sp>
    <xdr:clientData/>
  </xdr:twoCellAnchor>
  <xdr:twoCellAnchor>
    <xdr:from>
      <xdr:col>8</xdr:col>
      <xdr:colOff>0</xdr:colOff>
      <xdr:row>2</xdr:row>
      <xdr:rowOff>0</xdr:rowOff>
    </xdr:from>
    <xdr:to>
      <xdr:col>14</xdr:col>
      <xdr:colOff>0</xdr:colOff>
      <xdr:row>3</xdr:row>
      <xdr:rowOff>0</xdr:rowOff>
    </xdr:to>
    <xdr:sp macro="" textlink="">
      <xdr:nvSpPr>
        <xdr:cNvPr id="2907" name="Rectangle 27">
          <a:extLst>
            <a:ext uri="{FF2B5EF4-FFF2-40B4-BE49-F238E27FC236}">
              <a16:creationId xmlns="" xmlns:a16="http://schemas.microsoft.com/office/drawing/2014/main" id="{00000000-0008-0000-0100-00005B0B0000}"/>
            </a:ext>
          </a:extLst>
        </xdr:cNvPr>
        <xdr:cNvSpPr>
          <a:spLocks noChangeArrowheads="1"/>
        </xdr:cNvSpPr>
      </xdr:nvSpPr>
      <xdr:spPr bwMode="auto">
        <a:xfrm>
          <a:off x="5905500" y="2133600"/>
          <a:ext cx="3076575" cy="5048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8</xdr:col>
      <xdr:colOff>0</xdr:colOff>
      <xdr:row>4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908" name="Rectangle 28">
          <a:extLst>
            <a:ext uri="{FF2B5EF4-FFF2-40B4-BE49-F238E27FC236}">
              <a16:creationId xmlns="" xmlns:a16="http://schemas.microsoft.com/office/drawing/2014/main" id="{00000000-0008-0000-0100-00005C0B0000}"/>
            </a:ext>
          </a:extLst>
        </xdr:cNvPr>
        <xdr:cNvSpPr>
          <a:spLocks noChangeArrowheads="1"/>
        </xdr:cNvSpPr>
      </xdr:nvSpPr>
      <xdr:spPr bwMode="auto">
        <a:xfrm>
          <a:off x="5905500" y="2828925"/>
          <a:ext cx="2047875" cy="5143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5</xdr:col>
      <xdr:colOff>447675</xdr:colOff>
      <xdr:row>2</xdr:row>
      <xdr:rowOff>9525</xdr:rowOff>
    </xdr:from>
    <xdr:to>
      <xdr:col>7</xdr:col>
      <xdr:colOff>76200</xdr:colOff>
      <xdr:row>2</xdr:row>
      <xdr:rowOff>466725</xdr:rowOff>
    </xdr:to>
    <xdr:sp macro="" textlink="">
      <xdr:nvSpPr>
        <xdr:cNvPr id="2909" name="AutoShape 29">
          <a:extLst>
            <a:ext uri="{FF2B5EF4-FFF2-40B4-BE49-F238E27FC236}">
              <a16:creationId xmlns="" xmlns:a16="http://schemas.microsoft.com/office/drawing/2014/main" id="{00000000-0008-0000-0100-00005D0B0000}"/>
            </a:ext>
          </a:extLst>
        </xdr:cNvPr>
        <xdr:cNvSpPr>
          <a:spLocks noChangeArrowheads="1"/>
        </xdr:cNvSpPr>
      </xdr:nvSpPr>
      <xdr:spPr bwMode="auto">
        <a:xfrm>
          <a:off x="5153025" y="2143125"/>
          <a:ext cx="676275" cy="457200"/>
        </a:xfrm>
        <a:prstGeom prst="rightArrow">
          <a:avLst>
            <a:gd name="adj1" fmla="val 50000"/>
            <a:gd name="adj2" fmla="val 36979"/>
          </a:avLst>
        </a:prstGeom>
        <a:solidFill>
          <a:srgbClr val="FF0000"/>
        </a:solidFill>
        <a:ln w="9525">
          <a:solidFill>
            <a:srgbClr val="0000FF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15</xdr:row>
      <xdr:rowOff>38100</xdr:rowOff>
    </xdr:from>
    <xdr:to>
      <xdr:col>4</xdr:col>
      <xdr:colOff>590550</xdr:colOff>
      <xdr:row>19</xdr:row>
      <xdr:rowOff>104775</xdr:rowOff>
    </xdr:to>
    <xdr:sp macro="" textlink="">
      <xdr:nvSpPr>
        <xdr:cNvPr id="2078" name="AutoShape 30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E080000}"/>
            </a:ext>
          </a:extLst>
        </xdr:cNvPr>
        <xdr:cNvSpPr>
          <a:spLocks noChangeArrowheads="1"/>
        </xdr:cNvSpPr>
      </xdr:nvSpPr>
      <xdr:spPr bwMode="auto">
        <a:xfrm>
          <a:off x="95250" y="5448300"/>
          <a:ext cx="4286250" cy="1514475"/>
        </a:xfrm>
        <a:prstGeom prst="foldedCorner">
          <a:avLst>
            <a:gd name="adj" fmla="val 12500"/>
          </a:avLst>
        </a:prstGeom>
        <a:solidFill>
          <a:srgbClr val="FFFFCC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astuce 1 Excel :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pour aller à la ligne, à l'intérieur d'une cellule : touches 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ALT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Entrée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astuce 2 Excel :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pour modifier une cellule, sans utiliser la souris : se positionner sur la cellule avec les flêches de direction et appuyer sur la touche 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F2</a:t>
          </a:r>
        </a:p>
        <a:p>
          <a:pPr algn="l" rtl="0">
            <a:defRPr sz="1000"/>
          </a:pPr>
          <a:r>
            <a:rPr lang="fr-FR" sz="2000" b="1" i="0" u="sng" strike="noStrike" baseline="0">
              <a:solidFill>
                <a:srgbClr val="0000FF"/>
              </a:solidFill>
              <a:latin typeface="Arial"/>
              <a:cs typeface="Arial"/>
            </a:rPr>
            <a:t>plus d'astuces ? cliquez ici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FF0000"/>
              </a:solidFill>
              <a:latin typeface="Arial"/>
              <a:cs typeface="Arial"/>
            </a:rPr>
            <a:t>pour détruire ce post'it, le sélectionner sur le </a:t>
          </a:r>
          <a:r>
            <a:rPr lang="fr-FR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BORD</a:t>
          </a:r>
          <a:r>
            <a:rPr lang="fr-FR" sz="1000" b="0" i="0" u="none" strike="noStrike" baseline="0">
              <a:solidFill>
                <a:srgbClr val="FF0000"/>
              </a:solidFill>
              <a:latin typeface="Arial"/>
              <a:cs typeface="Arial"/>
            </a:rPr>
            <a:t> et touche</a:t>
          </a:r>
          <a:r>
            <a:rPr lang="fr-FR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 Suppr</a:t>
          </a:r>
          <a:endParaRPr lang="fr-FR"/>
        </a:p>
      </xdr:txBody>
    </xdr:sp>
    <xdr:clientData/>
  </xdr:twoCellAnchor>
  <xdr:oneCellAnchor>
    <xdr:from>
      <xdr:col>0</xdr:col>
      <xdr:colOff>76200</xdr:colOff>
      <xdr:row>19</xdr:row>
      <xdr:rowOff>142875</xdr:rowOff>
    </xdr:from>
    <xdr:ext cx="3419013" cy="1663725"/>
    <xdr:sp macro="" textlink="">
      <xdr:nvSpPr>
        <xdr:cNvPr id="2083" name="Text Box 35">
          <a:extLst>
            <a:ext uri="{FF2B5EF4-FFF2-40B4-BE49-F238E27FC236}">
              <a16:creationId xmlns="" xmlns:a16="http://schemas.microsoft.com/office/drawing/2014/main" id="{00000000-0008-0000-0100-000023080000}"/>
            </a:ext>
          </a:extLst>
        </xdr:cNvPr>
        <xdr:cNvSpPr txBox="1">
          <a:spLocks noChangeArrowheads="1"/>
        </xdr:cNvSpPr>
      </xdr:nvSpPr>
      <xdr:spPr bwMode="auto">
        <a:xfrm>
          <a:off x="76200" y="7000875"/>
          <a:ext cx="3419013" cy="1663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27432" tIns="32004" rIns="0" bIns="0" anchor="t" upright="1">
          <a:spAutoFit/>
        </a:bodyPr>
        <a:lstStyle/>
        <a:p>
          <a:pPr algn="l" rtl="0">
            <a:defRPr sz="1000"/>
          </a:pPr>
          <a:r>
            <a:rPr lang="fr-FR" sz="1600" b="1" i="0" u="none" strike="noStrike" baseline="0">
              <a:solidFill>
                <a:srgbClr val="008000"/>
              </a:solidFill>
              <a:latin typeface="Arial"/>
              <a:cs typeface="Arial"/>
            </a:rPr>
            <a:t>- depuis le 12/12/2005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il y a un bouton "mode </a:t>
          </a:r>
          <a:r>
            <a:rPr lang="fr-FR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Alsace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 qui ajoute 2 jours fériés :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le vendredi avant Pâque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le jour après Noël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  <a:r>
            <a:rPr lang="fr-FR" sz="1200" b="1" i="0" u="none" strike="noStrike" baseline="0">
              <a:solidFill>
                <a:srgbClr val="008000"/>
              </a:solidFill>
              <a:latin typeface="Arial"/>
              <a:cs typeface="Arial"/>
            </a:rPr>
            <a:t> depuis MARS 2006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on peut masquer le coloriage des deux colonnes "journée"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le lundi de pentecôte peut être activé/désactivé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le samedi peut être ouvrable/nnon ouvrable</a:t>
          </a:r>
        </a:p>
        <a:p>
          <a:pPr algn="l" rtl="0">
            <a:defRPr sz="1000"/>
          </a:pPr>
          <a:endParaRPr lang="fr-FR"/>
        </a:p>
      </xdr:txBody>
    </xdr:sp>
    <xdr:clientData/>
  </xdr:oneCellAnchor>
  <xdr:twoCellAnchor editAs="oneCell">
    <xdr:from>
      <xdr:col>3</xdr:col>
      <xdr:colOff>76200</xdr:colOff>
      <xdr:row>0</xdr:row>
      <xdr:rowOff>0</xdr:rowOff>
    </xdr:from>
    <xdr:to>
      <xdr:col>4</xdr:col>
      <xdr:colOff>495300</xdr:colOff>
      <xdr:row>0</xdr:row>
      <xdr:rowOff>1762125</xdr:rowOff>
    </xdr:to>
    <xdr:pic>
      <xdr:nvPicPr>
        <xdr:cNvPr id="2912" name="Picture 44">
          <a:hlinkClick xmlns:r="http://schemas.openxmlformats.org/officeDocument/2006/relationships" r:id="rId3" tooltip="sur DailyMotion"/>
          <a:extLst>
            <a:ext uri="{FF2B5EF4-FFF2-40B4-BE49-F238E27FC236}">
              <a16:creationId xmlns="" xmlns:a16="http://schemas.microsoft.com/office/drawing/2014/main" id="{00000000-0008-0000-0100-00006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5" y="0"/>
          <a:ext cx="1590675" cy="1762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61912</xdr:colOff>
      <xdr:row>33</xdr:row>
      <xdr:rowOff>57150</xdr:rowOff>
    </xdr:from>
    <xdr:ext cx="2498376" cy="914400"/>
    <xdr:sp macro="" textlink="">
      <xdr:nvSpPr>
        <xdr:cNvPr id="4097" name="Text Box 1">
          <a:hlinkClick xmlns:r="http://schemas.openxmlformats.org/officeDocument/2006/relationships" r:id="rId1" tooltip="cliquez pour rêver..."/>
          <a:extLst>
            <a:ext uri="{FF2B5EF4-FFF2-40B4-BE49-F238E27FC236}">
              <a16:creationId xmlns="" xmlns:a16="http://schemas.microsoft.com/office/drawing/2014/main" id="{00000000-0008-0000-0200-000001100000}"/>
            </a:ext>
          </a:extLst>
        </xdr:cNvPr>
        <xdr:cNvSpPr txBox="1">
          <a:spLocks noChangeArrowheads="1"/>
        </xdr:cNvSpPr>
      </xdr:nvSpPr>
      <xdr:spPr bwMode="auto">
        <a:xfrm>
          <a:off x="314324" y="7248525"/>
          <a:ext cx="2498376" cy="91440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formule adaptée pour les métiers du</a:t>
          </a:r>
        </a:p>
        <a:p>
          <a:pPr algn="l" rtl="0">
            <a:lnSpc>
              <a:spcPts val="11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Commerce &amp; Tourisme, et particulièrement 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pour F.V. de :</a:t>
          </a:r>
        </a:p>
        <a:p>
          <a:pPr algn="l" rtl="0">
            <a:defRPr sz="1000"/>
          </a:pPr>
          <a:r>
            <a:rPr lang="fr-FR" sz="1000" b="1" i="0" u="sng" strike="noStrike" baseline="0">
              <a:solidFill>
                <a:srgbClr val="0000FF"/>
              </a:solidFill>
              <a:latin typeface="Arial"/>
              <a:cs typeface="Arial"/>
            </a:rPr>
            <a:t>http://www.boucancanot.com</a:t>
          </a:r>
          <a:endParaRPr lang="fr-FR"/>
        </a:p>
      </xdr:txBody>
    </xdr:sp>
    <xdr:clientData/>
  </xdr:oneCellAnchor>
  <xdr:oneCellAnchor>
    <xdr:from>
      <xdr:col>1</xdr:col>
      <xdr:colOff>733425</xdr:colOff>
      <xdr:row>0</xdr:row>
      <xdr:rowOff>66675</xdr:rowOff>
    </xdr:from>
    <xdr:ext cx="3267176" cy="499111"/>
    <xdr:sp macro="" textlink="">
      <xdr:nvSpPr>
        <xdr:cNvPr id="4099" name="Text Box 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200-000003100000}"/>
            </a:ext>
          </a:extLst>
        </xdr:cNvPr>
        <xdr:cNvSpPr txBox="1">
          <a:spLocks noChangeArrowheads="1"/>
        </xdr:cNvSpPr>
      </xdr:nvSpPr>
      <xdr:spPr bwMode="auto">
        <a:xfrm>
          <a:off x="1657350" y="66675"/>
          <a:ext cx="3267176" cy="499111"/>
        </a:xfrm>
        <a:prstGeom prst="rect">
          <a:avLst/>
        </a:prstGeom>
        <a:solidFill>
          <a:srgbClr val="FFFFFF"/>
        </a:solidFill>
        <a:ln w="9525">
          <a:solidFill>
            <a:srgbClr val="C0C0C0"/>
          </a:solidFill>
          <a:miter lim="800000"/>
          <a:headEnd/>
          <a:tailEnd/>
        </a:ln>
      </xdr:spPr>
      <xdr:txBody>
        <a:bodyPr wrap="none" lIns="27432" tIns="32004" rIns="0" bIns="0" anchor="t" upright="1">
          <a:spAutoFit/>
        </a:bodyPr>
        <a:lstStyle/>
        <a:p>
          <a:pPr algn="l" rtl="0">
            <a:defRPr sz="1000"/>
          </a:pPr>
          <a:r>
            <a:rPr lang="fr-FR" sz="1600" b="0" i="0" u="none" strike="noStrike" baseline="0">
              <a:solidFill>
                <a:srgbClr val="0000FF"/>
              </a:solidFill>
              <a:latin typeface="Arial"/>
              <a:cs typeface="Arial"/>
            </a:rPr>
            <a:t>cliquez ici pour obtenir gratuitement</a:t>
          </a:r>
        </a:p>
        <a:p>
          <a:pPr algn="l" rtl="0">
            <a:lnSpc>
              <a:spcPts val="1800"/>
            </a:lnSpc>
            <a:defRPr sz="1000"/>
          </a:pPr>
          <a:r>
            <a:rPr lang="fr-FR" sz="1600" b="0" i="0" u="none" strike="noStrike" baseline="0">
              <a:solidFill>
                <a:srgbClr val="0000FF"/>
              </a:solidFill>
              <a:latin typeface="Arial"/>
              <a:cs typeface="Arial"/>
            </a:rPr>
            <a:t>la dernière version du calendrier... </a:t>
          </a:r>
          <a:endParaRPr lang="fr-FR"/>
        </a:p>
      </xdr:txBody>
    </xdr:sp>
    <xdr:clientData/>
  </xdr:oneCellAnchor>
  <xdr:twoCellAnchor>
    <xdr:from>
      <xdr:col>6</xdr:col>
      <xdr:colOff>28575</xdr:colOff>
      <xdr:row>20</xdr:row>
      <xdr:rowOff>76200</xdr:rowOff>
    </xdr:from>
    <xdr:to>
      <xdr:col>9</xdr:col>
      <xdr:colOff>676275</xdr:colOff>
      <xdr:row>22</xdr:row>
      <xdr:rowOff>85725</xdr:rowOff>
    </xdr:to>
    <xdr:sp macro="" textlink="">
      <xdr:nvSpPr>
        <xdr:cNvPr id="4108" name="Text Box 12">
          <a:extLst>
            <a:ext uri="{FF2B5EF4-FFF2-40B4-BE49-F238E27FC236}">
              <a16:creationId xmlns="" xmlns:a16="http://schemas.microsoft.com/office/drawing/2014/main" id="{00000000-0008-0000-0200-00000C100000}"/>
            </a:ext>
          </a:extLst>
        </xdr:cNvPr>
        <xdr:cNvSpPr txBox="1">
          <a:spLocks noChangeArrowheads="1"/>
        </xdr:cNvSpPr>
      </xdr:nvSpPr>
      <xdr:spPr bwMode="auto">
        <a:xfrm>
          <a:off x="10401300" y="4343400"/>
          <a:ext cx="9448800" cy="333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8000"/>
              </a:solidFill>
              <a:latin typeface="Arial"/>
              <a:cs typeface="Arial"/>
            </a:rPr>
            <a:t>objets disponibles, mobiles et liés au compteur d'enregistrement, à la dernière date d'enregistrement et au nom complet du fichier</a:t>
          </a:r>
          <a:endParaRPr lang="fr-FR"/>
        </a:p>
      </xdr:txBody>
    </xdr:sp>
    <xdr:clientData/>
  </xdr:twoCellAnchor>
  <xdr:oneCellAnchor>
    <xdr:from>
      <xdr:col>6</xdr:col>
      <xdr:colOff>161925</xdr:colOff>
      <xdr:row>17</xdr:row>
      <xdr:rowOff>19050</xdr:rowOff>
    </xdr:from>
    <xdr:ext cx="2848344" cy="179601"/>
    <xdr:sp macro="" textlink="DateEnreg">
      <xdr:nvSpPr>
        <xdr:cNvPr id="4112" name="Text Box 16">
          <a:extLst>
            <a:ext uri="{FF2B5EF4-FFF2-40B4-BE49-F238E27FC236}">
              <a16:creationId xmlns="" xmlns:a16="http://schemas.microsoft.com/office/drawing/2014/main" id="{00000000-0008-0000-0200-000010100000}"/>
            </a:ext>
          </a:extLst>
        </xdr:cNvPr>
        <xdr:cNvSpPr txBox="1">
          <a:spLocks noChangeArrowheads="1" noTextEdit="1"/>
        </xdr:cNvSpPr>
      </xdr:nvSpPr>
      <xdr:spPr bwMode="auto">
        <a:xfrm>
          <a:off x="10668000" y="3800475"/>
          <a:ext cx="2848344" cy="179601"/>
        </a:xfrm>
        <a:prstGeom prst="rect">
          <a:avLst/>
        </a:prstGeom>
        <a:solidFill>
          <a:srgbClr val="FFFFFF"/>
        </a:solidFill>
        <a:ln w="9525">
          <a:solidFill>
            <a:srgbClr val="C0C0C0"/>
          </a:solidFill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fld id="{0E0F2C56-403F-44DE-A9EA-379935007355}" type="TxLink">
            <a:rPr lang="fr-FR" sz="1000" b="0" i="0" u="none" strike="noStrike" baseline="0">
              <a:solidFill>
                <a:srgbClr val="969696"/>
              </a:solidFill>
              <a:latin typeface="Arial"/>
              <a:cs typeface="Arial"/>
            </a:rPr>
            <a:pPr algn="l" rtl="0">
              <a:defRPr sz="1000"/>
            </a:pPr>
            <a:t>dernier enregistrement : dim 21/06/2020 18:10:23</a:t>
          </a:fld>
          <a:endParaRPr lang="fr-FR"/>
        </a:p>
      </xdr:txBody>
    </xdr:sp>
    <xdr:clientData/>
  </xdr:oneCellAnchor>
  <xdr:oneCellAnchor>
    <xdr:from>
      <xdr:col>6</xdr:col>
      <xdr:colOff>66675</xdr:colOff>
      <xdr:row>18</xdr:row>
      <xdr:rowOff>142875</xdr:rowOff>
    </xdr:from>
    <xdr:ext cx="8029891" cy="179601"/>
    <xdr:sp macro="" textlink="NomAbsolu">
      <xdr:nvSpPr>
        <xdr:cNvPr id="4113" name="Text Box 17">
          <a:extLst>
            <a:ext uri="{FF2B5EF4-FFF2-40B4-BE49-F238E27FC236}">
              <a16:creationId xmlns="" xmlns:a16="http://schemas.microsoft.com/office/drawing/2014/main" id="{00000000-0008-0000-0200-000011100000}"/>
            </a:ext>
          </a:extLst>
        </xdr:cNvPr>
        <xdr:cNvSpPr txBox="1">
          <a:spLocks noChangeArrowheads="1" noTextEdit="1"/>
        </xdr:cNvSpPr>
      </xdr:nvSpPr>
      <xdr:spPr bwMode="auto">
        <a:xfrm>
          <a:off x="6943725" y="4086225"/>
          <a:ext cx="8029891" cy="179601"/>
        </a:xfrm>
        <a:prstGeom prst="rect">
          <a:avLst/>
        </a:prstGeom>
        <a:solidFill>
          <a:srgbClr val="FFFFFF"/>
        </a:solidFill>
        <a:ln w="9525">
          <a:solidFill>
            <a:srgbClr val="C0C0C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fld id="{A53AF5E8-ACAD-4865-980F-7FCE99F3A4A6}" type="TxLink">
            <a:rPr lang="fr-FR" sz="1000" b="0" i="0" u="none" strike="noStrike" baseline="0">
              <a:solidFill>
                <a:srgbClr val="969696"/>
              </a:solidFill>
              <a:latin typeface="Arial"/>
              <a:cs typeface="Arial"/>
            </a:rPr>
            <a:pPr algn="l" rtl="0">
              <a:defRPr sz="1000"/>
            </a:pPr>
            <a:t>H:\Présidence Nicolas Gasnier\Olympiade 2016 - 2020\Saison 2019 - 2020\Réunion de bureau\Fin de saison\calendrier_automatique (1).xlsx</a:t>
          </a:fld>
          <a:endParaRPr lang="fr-FR"/>
        </a:p>
      </xdr:txBody>
    </xdr:sp>
    <xdr:clientData/>
  </xdr:oneCellAnchor>
  <xdr:oneCellAnchor>
    <xdr:from>
      <xdr:col>1</xdr:col>
      <xdr:colOff>28575</xdr:colOff>
      <xdr:row>23</xdr:row>
      <xdr:rowOff>57150</xdr:rowOff>
    </xdr:from>
    <xdr:ext cx="1302793" cy="179601"/>
    <xdr:sp macro="" textlink="Compteur">
      <xdr:nvSpPr>
        <xdr:cNvPr id="4114" name="Text Box 18">
          <a:extLst>
            <a:ext uri="{FF2B5EF4-FFF2-40B4-BE49-F238E27FC236}">
              <a16:creationId xmlns="" xmlns:a16="http://schemas.microsoft.com/office/drawing/2014/main" id="{00000000-0008-0000-0200-000012100000}"/>
            </a:ext>
          </a:extLst>
        </xdr:cNvPr>
        <xdr:cNvSpPr txBox="1">
          <a:spLocks noChangeArrowheads="1" noTextEdit="1"/>
        </xdr:cNvSpPr>
      </xdr:nvSpPr>
      <xdr:spPr bwMode="auto">
        <a:xfrm>
          <a:off x="123825" y="4810125"/>
          <a:ext cx="1302793" cy="179601"/>
        </a:xfrm>
        <a:prstGeom prst="rect">
          <a:avLst/>
        </a:prstGeom>
        <a:solidFill>
          <a:srgbClr val="FFFFFF"/>
        </a:solidFill>
        <a:ln w="9525">
          <a:solidFill>
            <a:srgbClr val="C0C0C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fld id="{E47ED89F-ABA2-4CA4-861D-E34A81EF50E6}" type="TxLink">
            <a:rPr lang="fr-FR" sz="1000" b="0" i="0" u="none" strike="noStrike" baseline="0">
              <a:solidFill>
                <a:srgbClr val="969696"/>
              </a:solidFill>
              <a:latin typeface="Arial"/>
              <a:cs typeface="Arial"/>
            </a:rPr>
            <a:pPr algn="l" rtl="0">
              <a:defRPr sz="1000"/>
            </a:pPr>
            <a:t>enregistrement N° 054</a:t>
          </a:fld>
          <a:endParaRPr lang="fr-FR"/>
        </a:p>
      </xdr:txBody>
    </xdr:sp>
    <xdr:clientData/>
  </xdr:oneCellAnchor>
  <xdr:twoCellAnchor>
    <xdr:from>
      <xdr:col>1</xdr:col>
      <xdr:colOff>0</xdr:colOff>
      <xdr:row>30</xdr:row>
      <xdr:rowOff>0</xdr:rowOff>
    </xdr:from>
    <xdr:to>
      <xdr:col>6</xdr:col>
      <xdr:colOff>0</xdr:colOff>
      <xdr:row>31</xdr:row>
      <xdr:rowOff>0</xdr:rowOff>
    </xdr:to>
    <xdr:sp macro="" textlink="">
      <xdr:nvSpPr>
        <xdr:cNvPr id="5035" name="Rectangle 24">
          <a:extLst>
            <a:ext uri="{FF2B5EF4-FFF2-40B4-BE49-F238E27FC236}">
              <a16:creationId xmlns="" xmlns:a16="http://schemas.microsoft.com/office/drawing/2014/main" id="{00000000-0008-0000-0200-0000AB130000}"/>
            </a:ext>
          </a:extLst>
        </xdr:cNvPr>
        <xdr:cNvSpPr>
          <a:spLocks noChangeArrowheads="1"/>
        </xdr:cNvSpPr>
      </xdr:nvSpPr>
      <xdr:spPr bwMode="auto">
        <a:xfrm>
          <a:off x="190500" y="6705600"/>
          <a:ext cx="10153650" cy="1619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3</xdr:col>
      <xdr:colOff>47625</xdr:colOff>
      <xdr:row>25</xdr:row>
      <xdr:rowOff>95250</xdr:rowOff>
    </xdr:from>
    <xdr:ext cx="3267176" cy="499111"/>
    <xdr:sp macro="" textlink="">
      <xdr:nvSpPr>
        <xdr:cNvPr id="4122" name="Text Box 2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200-00001A100000}"/>
            </a:ext>
          </a:extLst>
        </xdr:cNvPr>
        <xdr:cNvSpPr txBox="1">
          <a:spLocks noChangeArrowheads="1"/>
        </xdr:cNvSpPr>
      </xdr:nvSpPr>
      <xdr:spPr bwMode="auto">
        <a:xfrm>
          <a:off x="5962650" y="5991225"/>
          <a:ext cx="3267176" cy="499111"/>
        </a:xfrm>
        <a:prstGeom prst="rect">
          <a:avLst/>
        </a:prstGeom>
        <a:solidFill>
          <a:srgbClr val="FFFFFF"/>
        </a:solidFill>
        <a:ln w="9525">
          <a:solidFill>
            <a:srgbClr val="C0C0C0"/>
          </a:solidFill>
          <a:miter lim="800000"/>
          <a:headEnd/>
          <a:tailEnd/>
        </a:ln>
      </xdr:spPr>
      <xdr:txBody>
        <a:bodyPr wrap="none" lIns="27432" tIns="32004" rIns="0" bIns="0" anchor="t" upright="1">
          <a:spAutoFit/>
        </a:bodyPr>
        <a:lstStyle/>
        <a:p>
          <a:pPr algn="l" rtl="0">
            <a:defRPr sz="1000"/>
          </a:pPr>
          <a:r>
            <a:rPr lang="fr-FR" sz="1600" b="0" i="0" u="none" strike="noStrike" baseline="0">
              <a:solidFill>
                <a:srgbClr val="0000FF"/>
              </a:solidFill>
              <a:latin typeface="Arial"/>
              <a:cs typeface="Arial"/>
            </a:rPr>
            <a:t>cliquez ici pour obtenir gratuitement</a:t>
          </a:r>
        </a:p>
        <a:p>
          <a:pPr algn="l" rtl="0">
            <a:lnSpc>
              <a:spcPts val="1800"/>
            </a:lnSpc>
            <a:defRPr sz="1000"/>
          </a:pPr>
          <a:r>
            <a:rPr lang="fr-FR" sz="1600" b="0" i="0" u="none" strike="noStrike" baseline="0">
              <a:solidFill>
                <a:srgbClr val="0000FF"/>
              </a:solidFill>
              <a:latin typeface="Arial"/>
              <a:cs typeface="Arial"/>
            </a:rPr>
            <a:t>la dernière version du calendrier... </a:t>
          </a:r>
          <a:endParaRPr lang="fr-FR"/>
        </a:p>
      </xdr:txBody>
    </xdr:sp>
    <xdr:clientData/>
  </xdr:oneCellAnchor>
  <xdr:twoCellAnchor>
    <xdr:from>
      <xdr:col>2</xdr:col>
      <xdr:colOff>633412</xdr:colOff>
      <xdr:row>35</xdr:row>
      <xdr:rowOff>85725</xdr:rowOff>
    </xdr:from>
    <xdr:to>
      <xdr:col>4</xdr:col>
      <xdr:colOff>385762</xdr:colOff>
      <xdr:row>40</xdr:row>
      <xdr:rowOff>95250</xdr:rowOff>
    </xdr:to>
    <xdr:sp macro="" textlink="">
      <xdr:nvSpPr>
        <xdr:cNvPr id="4124" name="Text Box 28">
          <a:extLst>
            <a:ext uri="{FF2B5EF4-FFF2-40B4-BE49-F238E27FC236}">
              <a16:creationId xmlns="" xmlns:a16="http://schemas.microsoft.com/office/drawing/2014/main" id="{00000000-0008-0000-0200-00001C100000}"/>
            </a:ext>
          </a:extLst>
        </xdr:cNvPr>
        <xdr:cNvSpPr txBox="1">
          <a:spLocks noChangeArrowheads="1"/>
        </xdr:cNvSpPr>
      </xdr:nvSpPr>
      <xdr:spPr bwMode="auto">
        <a:xfrm>
          <a:off x="4391025" y="7639050"/>
          <a:ext cx="4514850" cy="819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historique du 8 mai  (pour le calendrier calé au 1er janvier)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http://www.assemblee-nat.fr/rapports/r3527.asp :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[1953-1959[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[1965]  ? -1975]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[1981- ...</a:t>
          </a:r>
          <a:endParaRPr lang="fr-FR"/>
        </a:p>
      </xdr:txBody>
    </xdr:sp>
    <xdr:clientData/>
  </xdr:twoCellAnchor>
  <xdr:twoCellAnchor editAs="absolute">
    <xdr:from>
      <xdr:col>4</xdr:col>
      <xdr:colOff>1171575</xdr:colOff>
      <xdr:row>1</xdr:row>
      <xdr:rowOff>47625</xdr:rowOff>
    </xdr:from>
    <xdr:to>
      <xdr:col>4</xdr:col>
      <xdr:colOff>1219200</xdr:colOff>
      <xdr:row>2</xdr:row>
      <xdr:rowOff>133350</xdr:rowOff>
    </xdr:to>
    <xdr:sp macro="" textlink="Macros">
      <xdr:nvSpPr>
        <xdr:cNvPr id="4126" name="AutoShape 30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200-00001E100000}"/>
            </a:ext>
          </a:extLst>
        </xdr:cNvPr>
        <xdr:cNvSpPr>
          <a:spLocks noChangeArrowheads="1" noTextEdit="1"/>
        </xdr:cNvSpPr>
      </xdr:nvSpPr>
      <xdr:spPr bwMode="auto">
        <a:xfrm>
          <a:off x="11391900" y="1181100"/>
          <a:ext cx="95250" cy="247650"/>
        </a:xfrm>
        <a:prstGeom prst="roundRect">
          <a:avLst>
            <a:gd name="adj" fmla="val 16667"/>
          </a:avLst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/>
        <a:lstStyle/>
        <a:p>
          <a:fld id="{E67771C8-9C0F-46B7-9CF9-B82423AA82D6}" type="TxLink">
            <a:rPr lang="fr-FR" sz="1000" b="1" i="0" u="none" strike="noStrike">
              <a:solidFill>
                <a:srgbClr val="808080"/>
              </a:solidFill>
              <a:latin typeface="Arial"/>
              <a:cs typeface="Arial"/>
            </a:rPr>
            <a:pPr/>
            <a:t>attention les macros sont pratiquement indispensables !! 
pour activer les macros : au menu Excel 2003,
Outils&gt;Macros&gt;Sécurité&gt;sécurité moyen et réouvrez le fichier.
Pour Excel 2007, c'est plus simple : option &gt; activer le contenu
cliquez ici pour avoir p</a:t>
          </a:fld>
          <a:endParaRPr lang="fr-FR"/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85725</xdr:colOff>
          <xdr:row>9</xdr:row>
          <xdr:rowOff>66675</xdr:rowOff>
        </xdr:from>
        <xdr:to>
          <xdr:col>4</xdr:col>
          <xdr:colOff>581025</xdr:colOff>
          <xdr:row>10</xdr:row>
          <xdr:rowOff>123825</xdr:rowOff>
        </xdr:to>
        <xdr:sp macro="" textlink="">
          <xdr:nvSpPr>
            <xdr:cNvPr id="4131" name="Option Button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France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600075</xdr:colOff>
          <xdr:row>9</xdr:row>
          <xdr:rowOff>66675</xdr:rowOff>
        </xdr:from>
        <xdr:to>
          <xdr:col>4</xdr:col>
          <xdr:colOff>1266825</xdr:colOff>
          <xdr:row>10</xdr:row>
          <xdr:rowOff>123825</xdr:rowOff>
        </xdr:to>
        <xdr:sp macro="" textlink="">
          <xdr:nvSpPr>
            <xdr:cNvPr id="4132" name="Option Button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Luxembourg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1285875</xdr:colOff>
          <xdr:row>9</xdr:row>
          <xdr:rowOff>66675</xdr:rowOff>
        </xdr:from>
        <xdr:to>
          <xdr:col>4</xdr:col>
          <xdr:colOff>1819275</xdr:colOff>
          <xdr:row>10</xdr:row>
          <xdr:rowOff>123825</xdr:rowOff>
        </xdr:to>
        <xdr:sp macro="" textlink="">
          <xdr:nvSpPr>
            <xdr:cNvPr id="4133" name="Option Button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Belgique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1847850</xdr:colOff>
          <xdr:row>9</xdr:row>
          <xdr:rowOff>66675</xdr:rowOff>
        </xdr:from>
        <xdr:to>
          <xdr:col>6</xdr:col>
          <xdr:colOff>0</xdr:colOff>
          <xdr:row>10</xdr:row>
          <xdr:rowOff>123825</xdr:rowOff>
        </xdr:to>
        <xdr:sp macro="" textlink="">
          <xdr:nvSpPr>
            <xdr:cNvPr id="4134" name="Option Button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Suisse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542925</xdr:colOff>
      <xdr:row>0</xdr:row>
      <xdr:rowOff>371475</xdr:rowOff>
    </xdr:from>
    <xdr:to>
      <xdr:col>1</xdr:col>
      <xdr:colOff>209550</xdr:colOff>
      <xdr:row>2</xdr:row>
      <xdr:rowOff>38100</xdr:rowOff>
    </xdr:to>
    <xdr:sp macro="" textlink="">
      <xdr:nvSpPr>
        <xdr:cNvPr id="7354" name="Oval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BA1C0000}"/>
            </a:ext>
          </a:extLst>
        </xdr:cNvPr>
        <xdr:cNvSpPr>
          <a:spLocks noChangeArrowheads="1"/>
        </xdr:cNvSpPr>
      </xdr:nvSpPr>
      <xdr:spPr bwMode="auto">
        <a:xfrm>
          <a:off x="542925" y="371475"/>
          <a:ext cx="428625" cy="409575"/>
        </a:xfrm>
        <a:prstGeom prst="ellipse">
          <a:avLst/>
        </a:prstGeom>
        <a:solidFill>
          <a:srgbClr val="FF00FF">
            <a:alpha val="10196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0</xdr:row>
          <xdr:rowOff>57150</xdr:rowOff>
        </xdr:from>
        <xdr:to>
          <xdr:col>2</xdr:col>
          <xdr:colOff>561975</xdr:colOff>
          <xdr:row>0</xdr:row>
          <xdr:rowOff>276225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mode Alsace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0</xdr:row>
          <xdr:rowOff>28575</xdr:rowOff>
        </xdr:from>
        <xdr:to>
          <xdr:col>1</xdr:col>
          <xdr:colOff>314325</xdr:colOff>
          <xdr:row>0</xdr:row>
          <xdr:rowOff>247650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sans fériés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219075</xdr:colOff>
          <xdr:row>0</xdr:row>
          <xdr:rowOff>57150</xdr:rowOff>
        </xdr:from>
        <xdr:to>
          <xdr:col>8</xdr:col>
          <xdr:colOff>438150</xdr:colOff>
          <xdr:row>0</xdr:row>
          <xdr:rowOff>276225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SANS Pentecôte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638175</xdr:colOff>
          <xdr:row>0</xdr:row>
          <xdr:rowOff>66675</xdr:rowOff>
        </xdr:from>
        <xdr:to>
          <xdr:col>3</xdr:col>
          <xdr:colOff>400050</xdr:colOff>
          <xdr:row>0</xdr:row>
          <xdr:rowOff>285750</xdr:rowOff>
        </xdr:to>
        <xdr:sp macro="" textlink="">
          <xdr:nvSpPr>
            <xdr:cNvPr id="7185" name="Option Button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France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419100</xdr:colOff>
          <xdr:row>0</xdr:row>
          <xdr:rowOff>66675</xdr:rowOff>
        </xdr:from>
        <xdr:to>
          <xdr:col>4</xdr:col>
          <xdr:colOff>381000</xdr:colOff>
          <xdr:row>0</xdr:row>
          <xdr:rowOff>285750</xdr:rowOff>
        </xdr:to>
        <xdr:sp macro="" textlink="">
          <xdr:nvSpPr>
            <xdr:cNvPr id="7186" name="Option Button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Luxembourg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419100</xdr:colOff>
          <xdr:row>0</xdr:row>
          <xdr:rowOff>66675</xdr:rowOff>
        </xdr:from>
        <xdr:to>
          <xdr:col>5</xdr:col>
          <xdr:colOff>228600</xdr:colOff>
          <xdr:row>0</xdr:row>
          <xdr:rowOff>285750</xdr:rowOff>
        </xdr:to>
        <xdr:sp macro="" textlink="">
          <xdr:nvSpPr>
            <xdr:cNvPr id="7187" name="Option Button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Belgique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247650</xdr:colOff>
          <xdr:row>0</xdr:row>
          <xdr:rowOff>66675</xdr:rowOff>
        </xdr:from>
        <xdr:to>
          <xdr:col>6</xdr:col>
          <xdr:colOff>28575</xdr:colOff>
          <xdr:row>0</xdr:row>
          <xdr:rowOff>285750</xdr:rowOff>
        </xdr:to>
        <xdr:sp macro="" textlink="">
          <xdr:nvSpPr>
            <xdr:cNvPr id="7188" name="Option Button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Suisse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76200</xdr:colOff>
      <xdr:row>2</xdr:row>
      <xdr:rowOff>47625</xdr:rowOff>
    </xdr:from>
    <xdr:to>
      <xdr:col>10</xdr:col>
      <xdr:colOff>9525</xdr:colOff>
      <xdr:row>4</xdr:row>
      <xdr:rowOff>285750</xdr:rowOff>
    </xdr:to>
    <xdr:sp macro="" textlink="">
      <xdr:nvSpPr>
        <xdr:cNvPr id="8231" name="AutoShape 39">
          <a:hlinkClick xmlns:r="http://schemas.openxmlformats.org/officeDocument/2006/relationships" r:id="rId1" tooltip="education.gouv ! (Internet)"/>
          <a:extLst>
            <a:ext uri="{FF2B5EF4-FFF2-40B4-BE49-F238E27FC236}">
              <a16:creationId xmlns="" xmlns:a16="http://schemas.microsoft.com/office/drawing/2014/main" id="{00000000-0008-0000-0400-000027200000}"/>
            </a:ext>
          </a:extLst>
        </xdr:cNvPr>
        <xdr:cNvSpPr>
          <a:spLocks noChangeArrowheads="1"/>
        </xdr:cNvSpPr>
      </xdr:nvSpPr>
      <xdr:spPr bwMode="auto">
        <a:xfrm>
          <a:off x="7172325" y="1247775"/>
          <a:ext cx="1962150" cy="1028700"/>
        </a:xfrm>
        <a:prstGeom prst="bevel">
          <a:avLst>
            <a:gd name="adj" fmla="val 125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fr-FR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source : site education.gouv</a:t>
          </a:r>
          <a:endParaRPr lang="fr-FR"/>
        </a:p>
      </xdr:txBody>
    </xdr:sp>
    <xdr:clientData/>
  </xdr:twoCellAnchor>
  <xdr:twoCellAnchor editAs="oneCell">
    <xdr:from>
      <xdr:col>17</xdr:col>
      <xdr:colOff>171450</xdr:colOff>
      <xdr:row>2</xdr:row>
      <xdr:rowOff>228600</xdr:rowOff>
    </xdr:from>
    <xdr:to>
      <xdr:col>22</xdr:col>
      <xdr:colOff>542169</xdr:colOff>
      <xdr:row>8</xdr:row>
      <xdr:rowOff>56764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725275" y="1428750"/>
          <a:ext cx="6047619" cy="308571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381000</xdr:colOff>
          <xdr:row>0</xdr:row>
          <xdr:rowOff>0</xdr:rowOff>
        </xdr:from>
        <xdr:to>
          <xdr:col>17</xdr:col>
          <xdr:colOff>114300</xdr:colOff>
          <xdr:row>0</xdr:row>
          <xdr:rowOff>200025</xdr:rowOff>
        </xdr:to>
        <xdr:sp macro="" textlink="">
          <xdr:nvSpPr>
            <xdr:cNvPr id="8221" name="Drop Down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1</xdr:row>
          <xdr:rowOff>0</xdr:rowOff>
        </xdr:from>
        <xdr:to>
          <xdr:col>9</xdr:col>
          <xdr:colOff>809625</xdr:colOff>
          <xdr:row>2</xdr:row>
          <xdr:rowOff>47625</xdr:rowOff>
        </xdr:to>
        <xdr:sp macro="" textlink="">
          <xdr:nvSpPr>
            <xdr:cNvPr id="8273" name="Button 81" hidden="1">
              <a:extLst>
                <a:ext uri="{63B3BB69-23CF-44E3-9099-C40C66FF867C}">
                  <a14:compatExt spid="_x0000_s8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0" anchor="t" upright="1"/>
            <a:lstStyle/>
            <a:p>
              <a:pPr algn="ctr" rtl="0">
                <a:defRPr sz="1000"/>
              </a:pPr>
              <a:r>
                <a:rPr lang="fr-FR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Mise à jour des vacances scolaires</a:t>
              </a:r>
            </a:p>
            <a:p>
              <a:pPr algn="ctr" rtl="0">
                <a:defRPr sz="1000"/>
              </a:pPr>
              <a:endParaRPr lang="fr-FR" sz="1000" b="1" i="0" u="none" strike="noStrike" baseline="0">
                <a:solidFill>
                  <a:srgbClr val="FF0000"/>
                </a:solidFill>
                <a:latin typeface="Arial"/>
                <a:cs typeface="Arial"/>
              </a:endParaRPr>
            </a:p>
            <a:p>
              <a:pPr algn="ctr" rtl="0">
                <a:defRPr sz="1000"/>
              </a:pPr>
              <a:endParaRPr lang="fr-FR" sz="1000" b="1" i="0" u="none" strike="noStrike" baseline="0">
                <a:solidFill>
                  <a:srgbClr val="FF0000"/>
                </a:solidFill>
                <a:latin typeface="Arial"/>
                <a:cs typeface="Arial"/>
              </a:endParaRPr>
            </a:p>
            <a:p>
              <a:pPr algn="ctr" rtl="0">
                <a:defRPr sz="1000"/>
              </a:pPr>
              <a:endParaRPr lang="fr-FR" sz="1000" b="1" i="0" u="none" strike="noStrike" baseline="0">
                <a:solidFill>
                  <a:srgbClr val="FF0000"/>
                </a:solidFill>
                <a:latin typeface="Arial"/>
                <a:cs typeface="Arial"/>
              </a:endParaRPr>
            </a:p>
            <a:p>
              <a:pPr algn="ctr" rtl="0">
                <a:defRPr sz="1000"/>
              </a:pPr>
              <a:r>
                <a:rPr lang="fr-FR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 (Internet)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142875</xdr:colOff>
          <xdr:row>1</xdr:row>
          <xdr:rowOff>161925</xdr:rowOff>
        </xdr:from>
        <xdr:to>
          <xdr:col>17</xdr:col>
          <xdr:colOff>1238250</xdr:colOff>
          <xdr:row>1</xdr:row>
          <xdr:rowOff>485775</xdr:rowOff>
        </xdr:to>
        <xdr:sp macro="" textlink="">
          <xdr:nvSpPr>
            <xdr:cNvPr id="8326" name="Button 134" hidden="1">
              <a:extLst>
                <a:ext uri="{63B3BB69-23CF-44E3-9099-C40C66FF867C}">
                  <a14:compatExt spid="_x0000_s8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Mise à jour des vacances scolaires (Internet)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rso\Downloads\calendrier_saison_2025-_2026%20(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ning"/>
      <sheetName val="mode d'emploi"/>
      <sheetName val="paramètres"/>
      <sheetName val="jours fériés"/>
      <sheetName val="vacances scolaires"/>
      <sheetName val="libre"/>
    </sheetNames>
    <sheetDataSet>
      <sheetData sheetId="0"/>
      <sheetData sheetId="1"/>
      <sheetData sheetId="2">
        <row r="7">
          <cell r="C7" t="b">
            <v>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13" Type="http://schemas.openxmlformats.org/officeDocument/2006/relationships/ctrlProp" Target="../ctrlProps/ctrlProp6.xml"/><Relationship Id="rId18" Type="http://schemas.openxmlformats.org/officeDocument/2006/relationships/ctrlProp" Target="../ctrlProps/ctrlProp11.xml"/><Relationship Id="rId3" Type="http://schemas.openxmlformats.org/officeDocument/2006/relationships/hyperlink" Target="http://www.dailymotion.com/embed/video/xy2rdi" TargetMode="External"/><Relationship Id="rId21" Type="http://schemas.openxmlformats.org/officeDocument/2006/relationships/comments" Target="../comments1.xml"/><Relationship Id="rId7" Type="http://schemas.openxmlformats.org/officeDocument/2006/relationships/vmlDrawing" Target="../drawings/vmlDrawing1.vml"/><Relationship Id="rId12" Type="http://schemas.openxmlformats.org/officeDocument/2006/relationships/ctrlProp" Target="../ctrlProps/ctrlProp5.xml"/><Relationship Id="rId17" Type="http://schemas.openxmlformats.org/officeDocument/2006/relationships/ctrlProp" Target="../ctrlProps/ctrlProp10.xml"/><Relationship Id="rId2" Type="http://schemas.openxmlformats.org/officeDocument/2006/relationships/hyperlink" Target="http://doublevez.com/calendrier/activez_les_macros.htm" TargetMode="External"/><Relationship Id="rId16" Type="http://schemas.openxmlformats.org/officeDocument/2006/relationships/ctrlProp" Target="../ctrlProps/ctrlProp9.xml"/><Relationship Id="rId20" Type="http://schemas.openxmlformats.org/officeDocument/2006/relationships/ctrlProp" Target="../ctrlProps/ctrlProp13.xml"/><Relationship Id="rId1" Type="http://schemas.openxmlformats.org/officeDocument/2006/relationships/hyperlink" Target="http://www.doublevez.com/" TargetMode="External"/><Relationship Id="rId6" Type="http://schemas.openxmlformats.org/officeDocument/2006/relationships/drawing" Target="../drawings/drawing1.xml"/><Relationship Id="rId11" Type="http://schemas.openxmlformats.org/officeDocument/2006/relationships/ctrlProp" Target="../ctrlProps/ctrlProp4.xml"/><Relationship Id="rId5" Type="http://schemas.openxmlformats.org/officeDocument/2006/relationships/printerSettings" Target="../printerSettings/printerSettings1.bin"/><Relationship Id="rId15" Type="http://schemas.openxmlformats.org/officeDocument/2006/relationships/ctrlProp" Target="../ctrlProps/ctrlProp8.xml"/><Relationship Id="rId10" Type="http://schemas.openxmlformats.org/officeDocument/2006/relationships/ctrlProp" Target="../ctrlProps/ctrlProp3.xml"/><Relationship Id="rId19" Type="http://schemas.openxmlformats.org/officeDocument/2006/relationships/ctrlProp" Target="../ctrlProps/ctrlProp12.xml"/><Relationship Id="rId4" Type="http://schemas.openxmlformats.org/officeDocument/2006/relationships/hyperlink" Target="http://jeanmarc.stoeffler.pagesperso-orange.fr/excel/calendrier/index.html" TargetMode="External"/><Relationship Id="rId9" Type="http://schemas.openxmlformats.org/officeDocument/2006/relationships/ctrlProp" Target="../ctrlProps/ctrlProp2.xml"/><Relationship Id="rId14" Type="http://schemas.openxmlformats.org/officeDocument/2006/relationships/ctrlProp" Target="../ctrlProps/ctrlProp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mailto:jeanmarc.stoeffler@doublevez.com?subject=concernant%20ce%20calendrier%20magique...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mailto:jeanmarc.stoeffler@doublevez.com?subject=concernant%20ce%20calendrier%20magique..." TargetMode="External"/><Relationship Id="rId1" Type="http://schemas.openxmlformats.org/officeDocument/2006/relationships/hyperlink" Target="http://perso.wanadoo.fr/jeanmarc.stoeffler/excel/" TargetMode="External"/><Relationship Id="rId6" Type="http://schemas.openxmlformats.org/officeDocument/2006/relationships/hyperlink" Target="http://wwwusr.obspm.fr/aim/Astro/TP/TP14/Calend1W.pdf" TargetMode="External"/><Relationship Id="rId5" Type="http://schemas.openxmlformats.org/officeDocument/2006/relationships/hyperlink" Target="http://perso.wanadoo.fr/jeanmarc.stoeffler/excel/calendrier/index.html" TargetMode="External"/><Relationship Id="rId10" Type="http://schemas.openxmlformats.org/officeDocument/2006/relationships/comments" Target="../comments2.xml"/><Relationship Id="rId4" Type="http://schemas.openxmlformats.org/officeDocument/2006/relationships/hyperlink" Target="http://site.voila.fr/calendrier_magique/calendrier_automatique.xls" TargetMode="External"/><Relationship Id="rId9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mments" Target="../comments3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6.xml"/><Relationship Id="rId5" Type="http://schemas.openxmlformats.org/officeDocument/2006/relationships/ctrlProp" Target="../ctrlProps/ctrlProp15.xml"/><Relationship Id="rId4" Type="http://schemas.openxmlformats.org/officeDocument/2006/relationships/ctrlProp" Target="../ctrlProps/ctrlProp1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3" Type="http://schemas.openxmlformats.org/officeDocument/2006/relationships/ctrlProp" Target="../ctrlProps/ctrlProp18.xml"/><Relationship Id="rId7" Type="http://schemas.openxmlformats.org/officeDocument/2006/relationships/ctrlProp" Target="../ctrlProps/ctrlProp22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10" Type="http://schemas.openxmlformats.org/officeDocument/2006/relationships/comments" Target="../comments4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7.xml"/><Relationship Id="rId3" Type="http://schemas.openxmlformats.org/officeDocument/2006/relationships/printerSettings" Target="../printerSettings/printerSettings4.bin"/><Relationship Id="rId7" Type="http://schemas.openxmlformats.org/officeDocument/2006/relationships/ctrlProp" Target="../ctrlProps/ctrlProp26.xml"/><Relationship Id="rId2" Type="http://schemas.openxmlformats.org/officeDocument/2006/relationships/hyperlink" Target="http://www.doublevez.com/calendrier" TargetMode="External"/><Relationship Id="rId1" Type="http://schemas.openxmlformats.org/officeDocument/2006/relationships/hyperlink" Target="http://www.education.gouv.fr/pid25058/le-calendrier-scolaire.html" TargetMode="External"/><Relationship Id="rId6" Type="http://schemas.openxmlformats.org/officeDocument/2006/relationships/ctrlProp" Target="../ctrlProps/ctrlProp25.xml"/><Relationship Id="rId5" Type="http://schemas.openxmlformats.org/officeDocument/2006/relationships/vmlDrawing" Target="../drawings/vmlDrawing5.vml"/><Relationship Id="rId4" Type="http://schemas.openxmlformats.org/officeDocument/2006/relationships/drawing" Target="../drawings/drawing5.xml"/><Relationship Id="rId9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a_Planning">
    <pageSetUpPr fitToPage="1"/>
  </sheetPr>
  <dimension ref="A1:BJ37"/>
  <sheetViews>
    <sheetView showGridLines="0" tabSelected="1" zoomScale="50" zoomScaleNormal="5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I4" sqref="BI4:BI7"/>
    </sheetView>
  </sheetViews>
  <sheetFormatPr baseColWidth="10" defaultColWidth="5.5703125" defaultRowHeight="16.5" x14ac:dyDescent="0.25"/>
  <cols>
    <col min="1" max="1" width="6.5703125" style="59" customWidth="1"/>
    <col min="2" max="2" width="1.28515625" style="30" customWidth="1"/>
    <col min="3" max="3" width="8.85546875" style="30" customWidth="1"/>
    <col min="4" max="6" width="2.140625" style="2" customWidth="1"/>
    <col min="7" max="7" width="13.7109375" style="2" customWidth="1"/>
    <col min="8" max="8" width="1.28515625" style="30" customWidth="1"/>
    <col min="9" max="9" width="8.85546875" style="33" customWidth="1"/>
    <col min="10" max="12" width="2.140625" style="2" customWidth="1"/>
    <col min="13" max="13" width="13.7109375" style="38" customWidth="1"/>
    <col min="14" max="14" width="1.28515625" style="30" customWidth="1"/>
    <col min="15" max="15" width="8.85546875" style="33" customWidth="1"/>
    <col min="16" max="18" width="2.140625" style="2" customWidth="1"/>
    <col min="19" max="19" width="13.7109375" style="38" customWidth="1"/>
    <col min="20" max="20" width="1.28515625" style="30" customWidth="1"/>
    <col min="21" max="21" width="8.85546875" style="33" customWidth="1"/>
    <col min="22" max="24" width="2.140625" style="2" customWidth="1"/>
    <col min="25" max="25" width="13.7109375" style="38" customWidth="1"/>
    <col min="26" max="26" width="1.28515625" style="30" customWidth="1"/>
    <col min="27" max="27" width="8.85546875" style="33" customWidth="1"/>
    <col min="28" max="30" width="2.140625" style="2" customWidth="1"/>
    <col min="31" max="31" width="13.7109375" style="38" customWidth="1"/>
    <col min="32" max="32" width="1.28515625" style="30" customWidth="1"/>
    <col min="33" max="33" width="8.85546875" style="33" customWidth="1"/>
    <col min="34" max="36" width="2.140625" style="2" customWidth="1"/>
    <col min="37" max="37" width="13.7109375" style="38" customWidth="1"/>
    <col min="38" max="38" width="1.28515625" style="30" customWidth="1"/>
    <col min="39" max="39" width="8.85546875" style="33" customWidth="1"/>
    <col min="40" max="42" width="2.140625" style="2" customWidth="1"/>
    <col min="43" max="43" width="13.7109375" style="38" customWidth="1"/>
    <col min="44" max="44" width="1.28515625" style="30" customWidth="1"/>
    <col min="45" max="45" width="8.85546875" style="33" customWidth="1"/>
    <col min="46" max="48" width="2.140625" style="2" customWidth="1"/>
    <col min="49" max="49" width="13.7109375" style="38" customWidth="1"/>
    <col min="50" max="50" width="1.28515625" style="30" customWidth="1"/>
    <col min="51" max="51" width="8.85546875" style="33" customWidth="1"/>
    <col min="52" max="54" width="2.140625" style="2" customWidth="1"/>
    <col min="55" max="55" width="13.7109375" style="38" customWidth="1"/>
    <col min="56" max="56" width="1.28515625" style="30" customWidth="1"/>
    <col min="57" max="57" width="8.85546875" style="33" customWidth="1"/>
    <col min="58" max="60" width="2.140625" style="2" customWidth="1"/>
    <col min="61" max="61" width="13.7109375" style="38" customWidth="1"/>
    <col min="62" max="62" width="1.28515625" style="30" customWidth="1"/>
    <col min="63" max="65" width="2.140625" customWidth="1"/>
    <col min="66" max="66" width="13.7109375" customWidth="1"/>
    <col min="67" max="67" width="1.28515625" customWidth="1"/>
    <col min="68" max="68" width="9" customWidth="1"/>
    <col min="69" max="71" width="2.140625" customWidth="1"/>
    <col min="72" max="72" width="13.7109375" customWidth="1"/>
    <col min="73" max="73" width="1.28515625" customWidth="1"/>
    <col min="74" max="74" width="9" customWidth="1"/>
    <col min="75" max="77" width="2.140625" customWidth="1"/>
    <col min="78" max="78" width="13.7109375" customWidth="1"/>
    <col min="79" max="79" width="1.28515625" customWidth="1"/>
    <col min="80" max="80" width="9" customWidth="1"/>
    <col min="81" max="83" width="2.140625" customWidth="1"/>
    <col min="84" max="84" width="13.7109375" customWidth="1"/>
    <col min="85" max="85" width="1.28515625" customWidth="1"/>
    <col min="86" max="86" width="9" customWidth="1"/>
    <col min="87" max="89" width="2.140625" customWidth="1"/>
    <col min="90" max="90" width="13.7109375" customWidth="1"/>
    <col min="91" max="91" width="1.28515625" customWidth="1"/>
    <col min="92" max="92" width="9" customWidth="1"/>
    <col min="93" max="95" width="2.140625" customWidth="1"/>
    <col min="96" max="96" width="13.7109375" customWidth="1"/>
    <col min="97" max="97" width="1.28515625" customWidth="1"/>
    <col min="98" max="98" width="9" customWidth="1"/>
    <col min="99" max="101" width="2.140625" customWidth="1"/>
    <col min="102" max="102" width="13.7109375" customWidth="1"/>
    <col min="103" max="103" width="1.28515625" customWidth="1"/>
    <col min="104" max="104" width="9" customWidth="1"/>
    <col min="105" max="107" width="2.140625" customWidth="1"/>
    <col min="108" max="108" width="13.7109375" customWidth="1"/>
    <col min="109" max="109" width="1.28515625" customWidth="1"/>
    <col min="110" max="110" width="9" customWidth="1"/>
    <col min="111" max="113" width="2.140625" customWidth="1"/>
    <col min="114" max="114" width="13.7109375" customWidth="1"/>
    <col min="115" max="115" width="1.28515625" customWidth="1"/>
    <col min="116" max="116" width="9" customWidth="1"/>
    <col min="117" max="119" width="2.140625" customWidth="1"/>
    <col min="120" max="120" width="13.7109375" customWidth="1"/>
    <col min="121" max="121" width="1.28515625" customWidth="1"/>
    <col min="122" max="122" width="9" customWidth="1"/>
    <col min="123" max="125" width="2.140625" customWidth="1"/>
    <col min="126" max="126" width="13.7109375" customWidth="1"/>
  </cols>
  <sheetData>
    <row r="1" spans="1:62" ht="25.5" customHeight="1" thickBot="1" x14ac:dyDescent="0.3">
      <c r="A1" s="58"/>
      <c r="B1" s="28" t="s">
        <v>89</v>
      </c>
      <c r="C1" s="28"/>
      <c r="D1" s="11"/>
      <c r="E1" s="11"/>
      <c r="F1" s="11"/>
      <c r="G1" s="56"/>
      <c r="H1" s="28"/>
      <c r="N1" s="28"/>
      <c r="O1" s="31"/>
      <c r="P1" s="11" t="s">
        <v>35</v>
      </c>
      <c r="Q1" s="11"/>
      <c r="R1" s="11"/>
      <c r="S1" s="36" t="s">
        <v>1</v>
      </c>
      <c r="T1" s="28"/>
      <c r="U1" s="31"/>
      <c r="V1" s="11" t="s">
        <v>35</v>
      </c>
      <c r="W1" s="11"/>
      <c r="X1" s="11"/>
      <c r="Y1" s="36" t="s">
        <v>1</v>
      </c>
      <c r="Z1" s="28"/>
      <c r="AA1" s="31"/>
      <c r="AB1" s="11" t="s">
        <v>35</v>
      </c>
      <c r="AC1" s="11"/>
      <c r="AD1" s="11"/>
      <c r="AE1" s="36" t="s">
        <v>1</v>
      </c>
      <c r="AF1" s="116"/>
      <c r="AG1" s="114"/>
      <c r="AH1" s="115" t="s">
        <v>35</v>
      </c>
      <c r="AI1" s="115"/>
      <c r="AJ1" s="115"/>
      <c r="AK1" s="117" t="s">
        <v>77</v>
      </c>
      <c r="AL1" s="28"/>
      <c r="AM1" s="132" t="s">
        <v>85</v>
      </c>
      <c r="AN1" s="11" t="s">
        <v>35</v>
      </c>
      <c r="AO1" s="11"/>
      <c r="AP1" s="11"/>
      <c r="AQ1" s="133" t="s">
        <v>83</v>
      </c>
      <c r="AR1" s="28"/>
      <c r="AS1" s="80" t="s">
        <v>84</v>
      </c>
      <c r="AT1" s="11" t="s">
        <v>35</v>
      </c>
      <c r="AU1" s="11"/>
      <c r="AV1" s="11"/>
      <c r="AW1" s="36" t="s">
        <v>1</v>
      </c>
      <c r="AX1" s="28"/>
      <c r="AY1" s="201" t="s">
        <v>36</v>
      </c>
      <c r="AZ1" s="202"/>
      <c r="BA1" s="202"/>
      <c r="BB1" s="202"/>
      <c r="BC1" s="202"/>
      <c r="BD1" s="28"/>
      <c r="BE1" s="31"/>
      <c r="BF1" s="11" t="s">
        <v>35</v>
      </c>
      <c r="BG1" s="11"/>
      <c r="BH1" s="11"/>
      <c r="BI1" s="36" t="s">
        <v>1</v>
      </c>
      <c r="BJ1" s="28"/>
    </row>
    <row r="2" spans="1:62" ht="20.25" x14ac:dyDescent="0.3">
      <c r="A2" s="60"/>
      <c r="B2" s="96"/>
      <c r="C2" s="188">
        <f>C4</f>
        <v>46266</v>
      </c>
      <c r="D2" s="188"/>
      <c r="E2" s="188"/>
      <c r="F2" s="188"/>
      <c r="G2" s="189"/>
      <c r="H2" s="96"/>
      <c r="I2" s="190">
        <f>I4</f>
        <v>46296</v>
      </c>
      <c r="J2" s="190"/>
      <c r="K2" s="190"/>
      <c r="L2" s="190"/>
      <c r="M2" s="191"/>
      <c r="N2" s="96"/>
      <c r="O2" s="190">
        <f>O4</f>
        <v>46327</v>
      </c>
      <c r="P2" s="190"/>
      <c r="Q2" s="190"/>
      <c r="R2" s="190"/>
      <c r="S2" s="191"/>
      <c r="T2" s="96"/>
      <c r="U2" s="190">
        <f>U4</f>
        <v>46357</v>
      </c>
      <c r="V2" s="190"/>
      <c r="W2" s="190"/>
      <c r="X2" s="190"/>
      <c r="Y2" s="191"/>
      <c r="Z2" s="96"/>
      <c r="AA2" s="190">
        <f>AA4</f>
        <v>46388</v>
      </c>
      <c r="AB2" s="190"/>
      <c r="AC2" s="190"/>
      <c r="AD2" s="190"/>
      <c r="AE2" s="191"/>
      <c r="AF2" s="96"/>
      <c r="AG2" s="190">
        <f>AG4</f>
        <v>46419</v>
      </c>
      <c r="AH2" s="190"/>
      <c r="AI2" s="190"/>
      <c r="AJ2" s="190"/>
      <c r="AK2" s="191"/>
      <c r="AL2" s="96"/>
      <c r="AM2" s="190">
        <f>AM4</f>
        <v>46447</v>
      </c>
      <c r="AN2" s="190"/>
      <c r="AO2" s="190"/>
      <c r="AP2" s="190"/>
      <c r="AQ2" s="203"/>
      <c r="AR2" s="96"/>
      <c r="AS2" s="190">
        <f>AS4</f>
        <v>46478</v>
      </c>
      <c r="AT2" s="190"/>
      <c r="AU2" s="190"/>
      <c r="AV2" s="190"/>
      <c r="AW2" s="191"/>
      <c r="AX2" s="96"/>
      <c r="AY2" s="190">
        <f>AY4</f>
        <v>46508</v>
      </c>
      <c r="AZ2" s="190"/>
      <c r="BA2" s="190"/>
      <c r="BB2" s="190"/>
      <c r="BC2" s="191"/>
      <c r="BD2" s="96"/>
      <c r="BE2" s="190">
        <f>BE4</f>
        <v>46539</v>
      </c>
      <c r="BF2" s="190"/>
      <c r="BG2" s="190"/>
      <c r="BH2" s="190"/>
      <c r="BI2" s="191"/>
      <c r="BJ2" s="96"/>
    </row>
    <row r="3" spans="1:62" ht="5.25" customHeight="1" thickBot="1" x14ac:dyDescent="0.25">
      <c r="A3" s="60"/>
      <c r="B3" s="108" t="s">
        <v>100</v>
      </c>
      <c r="C3" s="184">
        <f>IF(INT(DateEnreg)&gt;=C4,IF(DateEnreg&lt;MAX(C4:C34),1,0),2)</f>
        <v>2</v>
      </c>
      <c r="D3" s="192"/>
      <c r="E3" s="185"/>
      <c r="F3" s="185"/>
      <c r="G3" s="186"/>
      <c r="H3" s="184">
        <f>IF(INT(DateEnreg)&gt;=I4,IF(DateEnreg&lt;MAX(I4:I34),1,0),2)</f>
        <v>2</v>
      </c>
      <c r="I3" s="185"/>
      <c r="J3" s="185"/>
      <c r="K3" s="185"/>
      <c r="L3" s="185"/>
      <c r="M3" s="186"/>
      <c r="N3" s="184">
        <f>IF(INT(DateEnreg)&gt;=O4,IF(DateEnreg&lt;MAX(O4:O34),1,0),2)</f>
        <v>2</v>
      </c>
      <c r="O3" s="185"/>
      <c r="P3" s="185"/>
      <c r="Q3" s="185"/>
      <c r="R3" s="185"/>
      <c r="S3" s="186"/>
      <c r="T3" s="184">
        <f>IF(INT(DateEnreg)&gt;=U4,IF(DateEnreg&lt;MAX(U4:U34),1,0),2)</f>
        <v>2</v>
      </c>
      <c r="U3" s="185"/>
      <c r="V3" s="185"/>
      <c r="W3" s="185"/>
      <c r="X3" s="185"/>
      <c r="Y3" s="186"/>
      <c r="Z3" s="184">
        <f>IF(INT(DateEnreg)&gt;=AA4,IF(DateEnreg&lt;MAX(AA4:AA34),1,0),2)</f>
        <v>2</v>
      </c>
      <c r="AA3" s="185"/>
      <c r="AB3" s="185"/>
      <c r="AC3" s="185"/>
      <c r="AD3" s="185"/>
      <c r="AE3" s="186"/>
      <c r="AF3" s="184">
        <f>IF(INT(DateEnreg)&gt;=AG4,IF(DateEnreg&lt;MAX(AG4:AG34),1,0),2)</f>
        <v>2</v>
      </c>
      <c r="AG3" s="185"/>
      <c r="AH3" s="185"/>
      <c r="AI3" s="185"/>
      <c r="AJ3" s="185"/>
      <c r="AK3" s="186"/>
      <c r="AL3" s="184">
        <f>IF(INT(DateEnreg)&gt;=AM4,IF(DateEnreg&lt;MAX(AM4:AM34),1,0),2)</f>
        <v>2</v>
      </c>
      <c r="AM3" s="185"/>
      <c r="AN3" s="185"/>
      <c r="AO3" s="185"/>
      <c r="AP3" s="185"/>
      <c r="AQ3" s="186"/>
      <c r="AR3" s="184">
        <f>IF(INT(DateEnreg)&gt;=AS4,IF(DateEnreg&lt;MAX(AS4:AS34),1,0),2)</f>
        <v>2</v>
      </c>
      <c r="AS3" s="185"/>
      <c r="AT3" s="185"/>
      <c r="AU3" s="185"/>
      <c r="AV3" s="185"/>
      <c r="AW3" s="186"/>
      <c r="AX3" s="184">
        <f>IF(INT(DateEnreg)&gt;=AY4,IF(DateEnreg&lt;MAX(AY4:AY34),1,0),2)</f>
        <v>2</v>
      </c>
      <c r="AY3" s="185"/>
      <c r="AZ3" s="185"/>
      <c r="BA3" s="185"/>
      <c r="BB3" s="185"/>
      <c r="BC3" s="186"/>
      <c r="BD3" s="184">
        <f>IF(INT(DateEnreg)&gt;=BE4,IF(DateEnreg&lt;MAX(BE4:BE34),1,0),2)</f>
        <v>2</v>
      </c>
      <c r="BE3" s="185"/>
      <c r="BF3" s="185"/>
      <c r="BG3" s="185"/>
      <c r="BH3" s="185"/>
      <c r="BI3" s="186"/>
      <c r="BJ3" s="148" t="e">
        <f>IF(INT(DateEnreg)&gt;=#REF!,IF(DateEnreg&lt;MAX(#REF!),1,0),2)</f>
        <v>#REF!</v>
      </c>
    </row>
    <row r="4" spans="1:62" ht="41.25" customHeight="1" x14ac:dyDescent="0.2">
      <c r="A4" s="62">
        <v>1</v>
      </c>
      <c r="B4" s="95"/>
      <c r="C4" s="113">
        <v>46266</v>
      </c>
      <c r="D4" s="131">
        <f>INT((C4-(DATE(YEAR(C4-WEEKDAY(C4-1)+4),1,3)-WEEKDAY(DATE(YEAR(C4 -WEEKDAY(C4-1)+4),1,3)))+5)/7)</f>
        <v>36</v>
      </c>
      <c r="E4" s="97"/>
      <c r="F4" s="97"/>
      <c r="G4" s="98"/>
      <c r="H4" s="95"/>
      <c r="I4" s="113">
        <f>DATE(YEAR(C4),MONTH(C4)+1,1)</f>
        <v>46296</v>
      </c>
      <c r="J4" s="131">
        <f>INT((I4-(DATE(YEAR(I4-WEEKDAY(I4-1)+4),1,3)-WEEKDAY(DATE(YEAR(I4 -WEEKDAY(I4-1)+4),1,3)))+5)/7)</f>
        <v>40</v>
      </c>
      <c r="K4" s="97"/>
      <c r="L4" s="97"/>
      <c r="M4" s="179" t="s">
        <v>106</v>
      </c>
      <c r="N4" s="149"/>
      <c r="O4" s="113">
        <f>DATE(YEAR(I4),MONTH(I4)+1,1)</f>
        <v>46327</v>
      </c>
      <c r="P4" s="131">
        <f>INT((O4-(DATE(YEAR(O4-WEEKDAY(O4-1)+4),1,3)-WEEKDAY(DATE(YEAR(O4 -WEEKDAY(O4-1)+4),1,3)))+5)/7)</f>
        <v>44</v>
      </c>
      <c r="Q4" s="97"/>
      <c r="R4" s="97"/>
      <c r="S4" s="157"/>
      <c r="T4" s="95"/>
      <c r="U4" s="113">
        <f>DATE(YEAR(O4),MONTH(O4)+1,1)</f>
        <v>46357</v>
      </c>
      <c r="V4" s="131">
        <f>INT((U4-(DATE(YEAR(U4-WEEKDAY(U4-1)+4),1,3)-WEEKDAY(DATE(YEAR(U4 -WEEKDAY(U4-1)+4),1,3)))+5)/7)</f>
        <v>49</v>
      </c>
      <c r="W4" s="97"/>
      <c r="X4" s="97"/>
      <c r="Y4" s="179" t="s">
        <v>125</v>
      </c>
      <c r="Z4" s="149"/>
      <c r="AA4" s="113">
        <f>DATE(YEAR(U4),MONTH(U4)+1,1)</f>
        <v>46388</v>
      </c>
      <c r="AB4" s="131">
        <f>INT((AA4-(DATE(YEAR(AA4-WEEKDAY(AA4-1)+4),1,3)-WEEKDAY(DATE(YEAR(AA4 -WEEKDAY(AA4-1)+4),1,3)))+5)/7)</f>
        <v>53</v>
      </c>
      <c r="AC4" s="97"/>
      <c r="AD4" s="97"/>
      <c r="AE4" s="180"/>
      <c r="AF4" s="95"/>
      <c r="AG4" s="113">
        <f>DATE(YEAR(AA4),MONTH(AA4)+1,1)</f>
        <v>46419</v>
      </c>
      <c r="AH4" s="131">
        <f>INT((AG4-(DATE(YEAR(AG4-WEEKDAY(AG4-1)+4),1,3)-WEEKDAY(DATE(YEAR(AG4 -WEEKDAY(AG4-1)+4),1,3)))+5)/7)</f>
        <v>5</v>
      </c>
      <c r="AI4" s="97"/>
      <c r="AJ4" s="97"/>
      <c r="AK4" s="176" t="s">
        <v>117</v>
      </c>
      <c r="AL4" s="149"/>
      <c r="AM4" s="113">
        <f>DATE(YEAR(AG4),MONTH(AG4)+1,1)</f>
        <v>46447</v>
      </c>
      <c r="AN4" s="131">
        <f>INT((AM4-(DATE(YEAR(AM4-WEEKDAY(AM4-1)+4),1,3)-WEEKDAY(DATE(YEAR(AM4 -WEEKDAY(AM4-1)+4),1,3)))+5)/7)</f>
        <v>9</v>
      </c>
      <c r="AO4" s="97"/>
      <c r="AP4" s="97"/>
      <c r="AQ4" s="183" t="s">
        <v>126</v>
      </c>
      <c r="AR4" s="95"/>
      <c r="AS4" s="113">
        <f>DATE(YEAR(AM4),MONTH(AM4)+1,1)</f>
        <v>46478</v>
      </c>
      <c r="AT4" s="131">
        <f>INT((AS4-(DATE(YEAR(AS4-WEEKDAY(AS4-1)+4),1,3)-WEEKDAY(DATE(YEAR(AS4 -WEEKDAY(AS4-1)+4),1,3)))+5)/7)</f>
        <v>13</v>
      </c>
      <c r="AU4" s="97"/>
      <c r="AV4" s="97"/>
      <c r="AW4" s="163" t="s">
        <v>132</v>
      </c>
      <c r="AX4" s="149"/>
      <c r="AY4" s="113">
        <f>DATE(YEAR(AS4),MONTH(AS4)+1,1)</f>
        <v>46508</v>
      </c>
      <c r="AZ4" s="131">
        <f>INT((AY4-(DATE(YEAR(AY4-WEEKDAY(AY4-1)+4),1,3)-WEEKDAY(DATE(YEAR(AY4 -WEEKDAY(AY4-1)+4),1,3)))+5)/7)</f>
        <v>17</v>
      </c>
      <c r="BA4" s="97"/>
      <c r="BB4" s="97"/>
      <c r="BC4" s="98"/>
      <c r="BD4" s="95"/>
      <c r="BE4" s="113">
        <f>DATE(YEAR(AY4),MONTH(AY4)+1,1)</f>
        <v>46539</v>
      </c>
      <c r="BF4" s="131">
        <f>INT((BE4-(DATE(YEAR(BE4-WEEKDAY(BE4-1)+4),1,3)-WEEKDAY(DATE(YEAR(BE4 -WEEKDAY(BE4-1)+4),1,3)))+5)/7)</f>
        <v>22</v>
      </c>
      <c r="BG4" s="97"/>
      <c r="BH4" s="97"/>
      <c r="BI4" s="167" t="s">
        <v>133</v>
      </c>
      <c r="BJ4" s="95"/>
    </row>
    <row r="5" spans="1:62" ht="41.25" customHeight="1" x14ac:dyDescent="0.2">
      <c r="A5" s="62">
        <v>2</v>
      </c>
      <c r="B5" s="95"/>
      <c r="C5" s="113">
        <f>DATE(YEAR(C4),MONTH(C4),2)</f>
        <v>46267</v>
      </c>
      <c r="D5" s="129"/>
      <c r="E5" s="97"/>
      <c r="F5" s="97"/>
      <c r="G5" s="98"/>
      <c r="H5" s="95"/>
      <c r="I5" s="113">
        <f t="shared" ref="I5:I31" si="0">I4+1</f>
        <v>46297</v>
      </c>
      <c r="J5" s="129"/>
      <c r="K5" s="97"/>
      <c r="L5" s="97"/>
      <c r="M5" s="178"/>
      <c r="N5" s="149"/>
      <c r="O5" s="113">
        <f t="shared" ref="O5:O31" si="1">O4+1</f>
        <v>46328</v>
      </c>
      <c r="P5" s="129"/>
      <c r="Q5" s="97"/>
      <c r="R5" s="97"/>
      <c r="S5" s="176" t="s">
        <v>109</v>
      </c>
      <c r="T5" s="95"/>
      <c r="U5" s="113">
        <f t="shared" ref="U5:U31" si="2">U4+1</f>
        <v>46358</v>
      </c>
      <c r="V5" s="129"/>
      <c r="W5" s="97"/>
      <c r="X5" s="97"/>
      <c r="Y5" s="177"/>
      <c r="Z5" s="149"/>
      <c r="AA5" s="113">
        <f t="shared" ref="AA5:AA31" si="3">AA4+1</f>
        <v>46389</v>
      </c>
      <c r="AB5" s="129"/>
      <c r="AC5" s="97"/>
      <c r="AD5" s="97"/>
      <c r="AE5" s="181"/>
      <c r="AF5" s="95"/>
      <c r="AG5" s="113">
        <f t="shared" ref="AG5:AG31" si="4">AG4+1</f>
        <v>46420</v>
      </c>
      <c r="AH5" s="129"/>
      <c r="AI5" s="97"/>
      <c r="AJ5" s="97"/>
      <c r="AK5" s="177"/>
      <c r="AL5" s="95"/>
      <c r="AM5" s="113">
        <f t="shared" ref="AM5:AM31" si="5">AM4+1</f>
        <v>46448</v>
      </c>
      <c r="AN5" s="129"/>
      <c r="AO5" s="97"/>
      <c r="AP5" s="97"/>
      <c r="AQ5" s="170"/>
      <c r="AR5" s="95"/>
      <c r="AS5" s="113">
        <f t="shared" ref="AS5:AS31" si="6">AS4+1</f>
        <v>46479</v>
      </c>
      <c r="AT5" s="129"/>
      <c r="AU5" s="97"/>
      <c r="AV5" s="97"/>
      <c r="AW5" s="164"/>
      <c r="AX5" s="149"/>
      <c r="AY5" s="113">
        <f t="shared" ref="AY5:AY31" si="7">AY4+1</f>
        <v>46509</v>
      </c>
      <c r="AZ5" s="129"/>
      <c r="BA5" s="97"/>
      <c r="BB5" s="97"/>
      <c r="BC5" s="98"/>
      <c r="BD5" s="95"/>
      <c r="BE5" s="113">
        <f t="shared" ref="BE5:BE31" si="8">BE4+1</f>
        <v>46540</v>
      </c>
      <c r="BF5" s="129"/>
      <c r="BG5" s="97"/>
      <c r="BH5" s="97"/>
      <c r="BI5" s="168"/>
      <c r="BJ5" s="95"/>
    </row>
    <row r="6" spans="1:62" ht="41.25" customHeight="1" x14ac:dyDescent="0.2">
      <c r="A6" s="62">
        <v>3</v>
      </c>
      <c r="B6" s="95"/>
      <c r="C6" s="113">
        <f t="shared" ref="C6:C31" si="9">C5+1</f>
        <v>46268</v>
      </c>
      <c r="D6" s="129"/>
      <c r="E6" s="97"/>
      <c r="F6" s="97"/>
      <c r="G6" s="98"/>
      <c r="H6" s="95"/>
      <c r="I6" s="113">
        <f t="shared" si="0"/>
        <v>46298</v>
      </c>
      <c r="J6" s="129"/>
      <c r="K6" s="97"/>
      <c r="L6" s="97"/>
      <c r="M6" s="98"/>
      <c r="N6" s="95"/>
      <c r="O6" s="113">
        <f t="shared" si="1"/>
        <v>46329</v>
      </c>
      <c r="P6" s="129"/>
      <c r="Q6" s="97"/>
      <c r="R6" s="97"/>
      <c r="S6" s="177"/>
      <c r="T6" s="95"/>
      <c r="U6" s="113">
        <f t="shared" si="2"/>
        <v>46359</v>
      </c>
      <c r="V6" s="129"/>
      <c r="W6" s="97"/>
      <c r="X6" s="97"/>
      <c r="Y6" s="177"/>
      <c r="Z6" s="149"/>
      <c r="AA6" s="113">
        <f t="shared" si="3"/>
        <v>46390</v>
      </c>
      <c r="AB6" s="129"/>
      <c r="AC6" s="97"/>
      <c r="AD6" s="97"/>
      <c r="AE6" s="182"/>
      <c r="AF6" s="95"/>
      <c r="AG6" s="113">
        <f t="shared" si="4"/>
        <v>46421</v>
      </c>
      <c r="AH6" s="129"/>
      <c r="AI6" s="97"/>
      <c r="AJ6" s="97"/>
      <c r="AK6" s="177"/>
      <c r="AL6" s="95"/>
      <c r="AM6" s="113">
        <f t="shared" si="5"/>
        <v>46449</v>
      </c>
      <c r="AN6" s="129"/>
      <c r="AO6" s="97"/>
      <c r="AP6" s="97"/>
      <c r="AQ6" s="170"/>
      <c r="AR6" s="95"/>
      <c r="AS6" s="113">
        <f t="shared" si="6"/>
        <v>46480</v>
      </c>
      <c r="AT6" s="129"/>
      <c r="AU6" s="97"/>
      <c r="AV6" s="97"/>
      <c r="AW6" s="98"/>
      <c r="AX6" s="149"/>
      <c r="AY6" s="113">
        <f t="shared" si="7"/>
        <v>46510</v>
      </c>
      <c r="AZ6" s="129"/>
      <c r="BA6" s="97"/>
      <c r="BB6" s="97"/>
      <c r="BC6" s="165" t="s">
        <v>128</v>
      </c>
      <c r="BD6" s="95"/>
      <c r="BE6" s="113">
        <f t="shared" si="8"/>
        <v>46541</v>
      </c>
      <c r="BF6" s="129"/>
      <c r="BG6" s="97"/>
      <c r="BH6" s="97"/>
      <c r="BI6" s="168"/>
      <c r="BJ6" s="95"/>
    </row>
    <row r="7" spans="1:62" ht="41.25" customHeight="1" x14ac:dyDescent="0.2">
      <c r="A7" s="62">
        <v>4</v>
      </c>
      <c r="B7" s="95"/>
      <c r="C7" s="113">
        <f t="shared" si="9"/>
        <v>46269</v>
      </c>
      <c r="D7" s="129"/>
      <c r="E7" s="97"/>
      <c r="F7" s="97"/>
      <c r="G7" s="98"/>
      <c r="H7" s="95"/>
      <c r="I7" s="113">
        <f t="shared" si="0"/>
        <v>46299</v>
      </c>
      <c r="J7" s="129"/>
      <c r="K7" s="97"/>
      <c r="L7" s="97"/>
      <c r="M7" s="98"/>
      <c r="N7" s="95"/>
      <c r="O7" s="113">
        <f t="shared" si="1"/>
        <v>46330</v>
      </c>
      <c r="P7" s="129"/>
      <c r="Q7" s="97"/>
      <c r="R7" s="97"/>
      <c r="S7" s="177"/>
      <c r="T7" s="95"/>
      <c r="U7" s="113">
        <f t="shared" si="2"/>
        <v>46360</v>
      </c>
      <c r="V7" s="129"/>
      <c r="W7" s="97"/>
      <c r="X7" s="97"/>
      <c r="Y7" s="178"/>
      <c r="Z7" s="149"/>
      <c r="AA7" s="113">
        <f t="shared" si="3"/>
        <v>46391</v>
      </c>
      <c r="AB7" s="129"/>
      <c r="AC7" s="97"/>
      <c r="AD7" s="97"/>
      <c r="AE7" s="176" t="s">
        <v>114</v>
      </c>
      <c r="AF7" s="95"/>
      <c r="AG7" s="113">
        <f t="shared" si="4"/>
        <v>46422</v>
      </c>
      <c r="AH7" s="129"/>
      <c r="AI7" s="97"/>
      <c r="AJ7" s="97"/>
      <c r="AK7" s="177"/>
      <c r="AL7" s="95"/>
      <c r="AM7" s="113">
        <f t="shared" si="5"/>
        <v>46450</v>
      </c>
      <c r="AN7" s="129"/>
      <c r="AO7" s="97"/>
      <c r="AP7" s="97"/>
      <c r="AQ7" s="170"/>
      <c r="AR7" s="95"/>
      <c r="AS7" s="113">
        <f t="shared" si="6"/>
        <v>46481</v>
      </c>
      <c r="AT7" s="129"/>
      <c r="AU7" s="97"/>
      <c r="AV7" s="97"/>
      <c r="AW7" s="98"/>
      <c r="AX7" s="149"/>
      <c r="AY7" s="113">
        <f t="shared" si="7"/>
        <v>46511</v>
      </c>
      <c r="AZ7" s="129"/>
      <c r="BA7" s="97"/>
      <c r="BB7" s="97"/>
      <c r="BC7" s="166"/>
      <c r="BD7" s="95"/>
      <c r="BE7" s="113">
        <f t="shared" si="8"/>
        <v>46542</v>
      </c>
      <c r="BF7" s="129"/>
      <c r="BG7" s="97"/>
      <c r="BH7" s="97"/>
      <c r="BI7" s="168"/>
      <c r="BJ7" s="95"/>
    </row>
    <row r="8" spans="1:62" ht="41.25" customHeight="1" x14ac:dyDescent="0.2">
      <c r="A8" s="62">
        <v>5</v>
      </c>
      <c r="B8" s="95"/>
      <c r="C8" s="113">
        <f t="shared" si="9"/>
        <v>46270</v>
      </c>
      <c r="D8" s="129"/>
      <c r="E8" s="97"/>
      <c r="F8" s="97"/>
      <c r="G8" s="98"/>
      <c r="H8" s="95"/>
      <c r="I8" s="113">
        <f t="shared" si="0"/>
        <v>46300</v>
      </c>
      <c r="J8" s="129"/>
      <c r="K8" s="97"/>
      <c r="L8" s="97"/>
      <c r="M8" s="176" t="s">
        <v>107</v>
      </c>
      <c r="N8" s="95"/>
      <c r="O8" s="113">
        <f t="shared" si="1"/>
        <v>46331</v>
      </c>
      <c r="P8" s="129"/>
      <c r="Q8" s="97"/>
      <c r="R8" s="97"/>
      <c r="S8" s="177"/>
      <c r="T8" s="95"/>
      <c r="U8" s="113">
        <f t="shared" si="2"/>
        <v>46361</v>
      </c>
      <c r="V8" s="129"/>
      <c r="W8" s="97"/>
      <c r="X8" s="97"/>
      <c r="Y8" s="98"/>
      <c r="Z8" s="95"/>
      <c r="AA8" s="113">
        <f t="shared" si="3"/>
        <v>46392</v>
      </c>
      <c r="AB8" s="129"/>
      <c r="AC8" s="97"/>
      <c r="AD8" s="97"/>
      <c r="AE8" s="177"/>
      <c r="AF8" s="95"/>
      <c r="AG8" s="113">
        <f t="shared" si="4"/>
        <v>46423</v>
      </c>
      <c r="AH8" s="129"/>
      <c r="AI8" s="97"/>
      <c r="AJ8" s="97"/>
      <c r="AK8" s="178"/>
      <c r="AL8" s="95"/>
      <c r="AM8" s="113">
        <f t="shared" si="5"/>
        <v>46451</v>
      </c>
      <c r="AN8" s="129"/>
      <c r="AO8" s="97"/>
      <c r="AP8" s="97"/>
      <c r="AQ8" s="175"/>
      <c r="AR8" s="95"/>
      <c r="AS8" s="153">
        <f t="shared" si="6"/>
        <v>46482</v>
      </c>
      <c r="AT8" s="129"/>
      <c r="AU8" s="97"/>
      <c r="AV8" s="97"/>
      <c r="AW8" s="176" t="s">
        <v>123</v>
      </c>
      <c r="AX8" s="149"/>
      <c r="AY8" s="113">
        <f t="shared" si="7"/>
        <v>46512</v>
      </c>
      <c r="AZ8" s="129"/>
      <c r="BA8" s="97"/>
      <c r="BB8" s="97"/>
      <c r="BC8" s="98"/>
      <c r="BD8" s="95"/>
      <c r="BE8" s="113">
        <f t="shared" si="8"/>
        <v>46543</v>
      </c>
      <c r="BF8" s="129"/>
      <c r="BG8" s="97"/>
      <c r="BH8" s="97"/>
      <c r="BI8" s="98"/>
      <c r="BJ8" s="95"/>
    </row>
    <row r="9" spans="1:62" ht="41.25" customHeight="1" x14ac:dyDescent="0.2">
      <c r="A9" s="62">
        <v>6</v>
      </c>
      <c r="B9" s="95"/>
      <c r="C9" s="113">
        <f t="shared" si="9"/>
        <v>46271</v>
      </c>
      <c r="D9" s="129"/>
      <c r="E9" s="97"/>
      <c r="F9" s="97"/>
      <c r="G9" s="98"/>
      <c r="H9" s="95"/>
      <c r="I9" s="113">
        <f t="shared" si="0"/>
        <v>46301</v>
      </c>
      <c r="J9" s="129"/>
      <c r="K9" s="97"/>
      <c r="L9" s="97"/>
      <c r="M9" s="177"/>
      <c r="N9" s="95"/>
      <c r="O9" s="113">
        <f t="shared" si="1"/>
        <v>46332</v>
      </c>
      <c r="P9" s="129"/>
      <c r="Q9" s="97"/>
      <c r="R9" s="97"/>
      <c r="S9" s="178"/>
      <c r="T9" s="95"/>
      <c r="U9" s="113">
        <f t="shared" si="2"/>
        <v>46362</v>
      </c>
      <c r="V9" s="129"/>
      <c r="W9" s="97"/>
      <c r="X9" s="97"/>
      <c r="Y9" s="98"/>
      <c r="Z9" s="95"/>
      <c r="AA9" s="113">
        <f t="shared" si="3"/>
        <v>46393</v>
      </c>
      <c r="AB9" s="129"/>
      <c r="AC9" s="97"/>
      <c r="AD9" s="97"/>
      <c r="AE9" s="177"/>
      <c r="AF9" s="95"/>
      <c r="AG9" s="113">
        <f t="shared" si="4"/>
        <v>46424</v>
      </c>
      <c r="AH9" s="129"/>
      <c r="AI9" s="97"/>
      <c r="AJ9" s="97"/>
      <c r="AK9" s="98"/>
      <c r="AL9" s="95"/>
      <c r="AM9" s="113">
        <f t="shared" si="5"/>
        <v>46452</v>
      </c>
      <c r="AN9" s="129"/>
      <c r="AO9" s="97"/>
      <c r="AP9" s="97"/>
      <c r="AQ9" s="98"/>
      <c r="AR9" s="95"/>
      <c r="AS9" s="113">
        <f t="shared" si="6"/>
        <v>46483</v>
      </c>
      <c r="AT9" s="129"/>
      <c r="AU9" s="97"/>
      <c r="AV9" s="97"/>
      <c r="AW9" s="177"/>
      <c r="AX9" s="149"/>
      <c r="AY9" s="113">
        <f t="shared" si="7"/>
        <v>46513</v>
      </c>
      <c r="AZ9" s="129"/>
      <c r="BA9" s="97"/>
      <c r="BB9" s="97"/>
      <c r="BC9" s="98"/>
      <c r="BD9" s="95"/>
      <c r="BE9" s="113">
        <f t="shared" si="8"/>
        <v>46544</v>
      </c>
      <c r="BF9" s="129"/>
      <c r="BG9" s="97"/>
      <c r="BH9" s="97"/>
      <c r="BI9" s="98"/>
      <c r="BJ9" s="95"/>
    </row>
    <row r="10" spans="1:62" ht="41.25" customHeight="1" x14ac:dyDescent="0.2">
      <c r="A10" s="62">
        <v>7</v>
      </c>
      <c r="B10" s="95"/>
      <c r="C10" s="151">
        <f t="shared" si="9"/>
        <v>46272</v>
      </c>
      <c r="D10" s="195" t="s">
        <v>105</v>
      </c>
      <c r="E10" s="196"/>
      <c r="F10" s="196"/>
      <c r="G10" s="197"/>
      <c r="H10" s="95"/>
      <c r="I10" s="113">
        <f t="shared" si="0"/>
        <v>46302</v>
      </c>
      <c r="J10" s="129"/>
      <c r="K10" s="97"/>
      <c r="L10" s="97"/>
      <c r="M10" s="177"/>
      <c r="N10" s="95"/>
      <c r="O10" s="113">
        <f t="shared" si="1"/>
        <v>46333</v>
      </c>
      <c r="P10" s="129"/>
      <c r="Q10" s="97"/>
      <c r="R10" s="97"/>
      <c r="S10" s="98"/>
      <c r="T10" s="95"/>
      <c r="U10" s="113">
        <f t="shared" si="2"/>
        <v>46363</v>
      </c>
      <c r="V10" s="129"/>
      <c r="W10" s="97"/>
      <c r="X10" s="97"/>
      <c r="Y10" s="176" t="s">
        <v>112</v>
      </c>
      <c r="Z10" s="95"/>
      <c r="AA10" s="113">
        <f t="shared" si="3"/>
        <v>46394</v>
      </c>
      <c r="AB10" s="129"/>
      <c r="AC10" s="97"/>
      <c r="AD10" s="97"/>
      <c r="AE10" s="177"/>
      <c r="AF10" s="95"/>
      <c r="AG10" s="113">
        <f t="shared" si="4"/>
        <v>46425</v>
      </c>
      <c r="AH10" s="129"/>
      <c r="AI10" s="97"/>
      <c r="AJ10" s="97"/>
      <c r="AK10" s="98"/>
      <c r="AL10" s="95"/>
      <c r="AM10" s="113">
        <f t="shared" si="5"/>
        <v>46453</v>
      </c>
      <c r="AN10" s="129"/>
      <c r="AO10" s="97"/>
      <c r="AP10" s="97"/>
      <c r="AQ10" s="98"/>
      <c r="AR10" s="95"/>
      <c r="AS10" s="113">
        <f t="shared" si="6"/>
        <v>46484</v>
      </c>
      <c r="AT10" s="129"/>
      <c r="AU10" s="97"/>
      <c r="AV10" s="97"/>
      <c r="AW10" s="177"/>
      <c r="AX10" s="149"/>
      <c r="AY10" s="113">
        <f t="shared" si="7"/>
        <v>46514</v>
      </c>
      <c r="AZ10" s="129"/>
      <c r="BA10" s="97"/>
      <c r="BB10" s="97"/>
      <c r="BC10" s="98"/>
      <c r="BD10" s="95"/>
      <c r="BE10" s="113">
        <f t="shared" si="8"/>
        <v>46545</v>
      </c>
      <c r="BF10" s="129"/>
      <c r="BG10" s="97"/>
      <c r="BH10" s="97"/>
      <c r="BI10" s="98"/>
      <c r="BJ10" s="95"/>
    </row>
    <row r="11" spans="1:62" ht="41.25" customHeight="1" x14ac:dyDescent="0.2">
      <c r="A11" s="62">
        <v>8</v>
      </c>
      <c r="B11" s="95"/>
      <c r="C11" s="113">
        <f t="shared" si="9"/>
        <v>46273</v>
      </c>
      <c r="D11" s="198"/>
      <c r="E11" s="199"/>
      <c r="F11" s="199"/>
      <c r="G11" s="200"/>
      <c r="H11" s="95"/>
      <c r="I11" s="113">
        <f t="shared" si="0"/>
        <v>46303</v>
      </c>
      <c r="J11" s="129"/>
      <c r="K11" s="97"/>
      <c r="L11" s="97"/>
      <c r="M11" s="177"/>
      <c r="N11" s="95"/>
      <c r="O11" s="113">
        <f t="shared" si="1"/>
        <v>46334</v>
      </c>
      <c r="P11" s="129"/>
      <c r="Q11" s="97"/>
      <c r="R11" s="97"/>
      <c r="S11" s="98"/>
      <c r="T11" s="95"/>
      <c r="U11" s="113">
        <f t="shared" si="2"/>
        <v>46364</v>
      </c>
      <c r="V11" s="129"/>
      <c r="W11" s="97"/>
      <c r="X11" s="97"/>
      <c r="Y11" s="177"/>
      <c r="Z11" s="95"/>
      <c r="AA11" s="113">
        <f t="shared" si="3"/>
        <v>46395</v>
      </c>
      <c r="AB11" s="129"/>
      <c r="AC11" s="97"/>
      <c r="AD11" s="97"/>
      <c r="AE11" s="178"/>
      <c r="AF11" s="95"/>
      <c r="AG11" s="113">
        <f t="shared" si="4"/>
        <v>46426</v>
      </c>
      <c r="AH11" s="129"/>
      <c r="AI11" s="97"/>
      <c r="AJ11" s="97"/>
      <c r="AK11" s="176" t="s">
        <v>118</v>
      </c>
      <c r="AL11" s="95"/>
      <c r="AM11" s="113">
        <f t="shared" si="5"/>
        <v>46454</v>
      </c>
      <c r="AN11" s="129"/>
      <c r="AO11" s="97"/>
      <c r="AP11" s="97"/>
      <c r="AQ11" s="176" t="s">
        <v>120</v>
      </c>
      <c r="AR11" s="95"/>
      <c r="AS11" s="113">
        <f t="shared" si="6"/>
        <v>46485</v>
      </c>
      <c r="AT11" s="129"/>
      <c r="AU11" s="97"/>
      <c r="AV11" s="97"/>
      <c r="AW11" s="177"/>
      <c r="AX11" s="149"/>
      <c r="AY11" s="113">
        <f t="shared" si="7"/>
        <v>46515</v>
      </c>
      <c r="AZ11" s="129"/>
      <c r="BA11" s="97"/>
      <c r="BB11" s="97"/>
      <c r="BC11" s="98"/>
      <c r="BD11" s="95"/>
      <c r="BE11" s="113">
        <f t="shared" si="8"/>
        <v>46546</v>
      </c>
      <c r="BF11" s="129"/>
      <c r="BG11" s="97"/>
      <c r="BH11" s="97"/>
      <c r="BI11" s="98"/>
      <c r="BJ11" s="95"/>
    </row>
    <row r="12" spans="1:62" ht="41.25" customHeight="1" x14ac:dyDescent="0.2">
      <c r="A12" s="62">
        <v>9</v>
      </c>
      <c r="B12" s="95"/>
      <c r="C12" s="113">
        <f t="shared" si="9"/>
        <v>46274</v>
      </c>
      <c r="D12" s="129"/>
      <c r="E12" s="97"/>
      <c r="F12" s="97"/>
      <c r="G12" s="98"/>
      <c r="H12" s="95"/>
      <c r="I12" s="113">
        <f t="shared" si="0"/>
        <v>46304</v>
      </c>
      <c r="J12" s="129"/>
      <c r="K12" s="97"/>
      <c r="L12" s="97"/>
      <c r="M12" s="178"/>
      <c r="N12" s="95"/>
      <c r="O12" s="113">
        <f t="shared" si="1"/>
        <v>46335</v>
      </c>
      <c r="P12" s="129"/>
      <c r="Q12" s="97"/>
      <c r="R12" s="97"/>
      <c r="S12" s="172" t="s">
        <v>127</v>
      </c>
      <c r="T12" s="95"/>
      <c r="U12" s="113">
        <f t="shared" si="2"/>
        <v>46365</v>
      </c>
      <c r="V12" s="129"/>
      <c r="W12" s="97"/>
      <c r="X12" s="97"/>
      <c r="Y12" s="177"/>
      <c r="Z12" s="95"/>
      <c r="AA12" s="113">
        <f t="shared" si="3"/>
        <v>46396</v>
      </c>
      <c r="AB12" s="129"/>
      <c r="AC12" s="97"/>
      <c r="AD12" s="97"/>
      <c r="AE12" s="98"/>
      <c r="AF12" s="95"/>
      <c r="AG12" s="113">
        <f t="shared" si="4"/>
        <v>46427</v>
      </c>
      <c r="AH12" s="129"/>
      <c r="AI12" s="97"/>
      <c r="AJ12" s="97"/>
      <c r="AK12" s="177"/>
      <c r="AL12" s="95"/>
      <c r="AM12" s="113">
        <f t="shared" si="5"/>
        <v>46455</v>
      </c>
      <c r="AN12" s="129"/>
      <c r="AO12" s="97"/>
      <c r="AP12" s="97"/>
      <c r="AQ12" s="177"/>
      <c r="AR12" s="95"/>
      <c r="AS12" s="113">
        <f t="shared" si="6"/>
        <v>46486</v>
      </c>
      <c r="AT12" s="129"/>
      <c r="AU12" s="97"/>
      <c r="AV12" s="97"/>
      <c r="AW12" s="178"/>
      <c r="AX12" s="149"/>
      <c r="AY12" s="113">
        <f t="shared" si="7"/>
        <v>46516</v>
      </c>
      <c r="AZ12" s="129"/>
      <c r="BA12" s="97"/>
      <c r="BB12" s="97"/>
      <c r="BC12" s="98"/>
      <c r="BD12" s="95"/>
      <c r="BE12" s="113">
        <f t="shared" si="8"/>
        <v>46547</v>
      </c>
      <c r="BF12" s="129"/>
      <c r="BG12" s="97"/>
      <c r="BH12" s="97"/>
      <c r="BI12" s="98"/>
      <c r="BJ12" s="95"/>
    </row>
    <row r="13" spans="1:62" ht="41.25" customHeight="1" x14ac:dyDescent="0.2">
      <c r="A13" s="62">
        <v>10</v>
      </c>
      <c r="B13" s="95"/>
      <c r="C13" s="113">
        <f t="shared" si="9"/>
        <v>46275</v>
      </c>
      <c r="D13" s="129"/>
      <c r="E13" s="97"/>
      <c r="F13" s="97"/>
      <c r="G13" s="98"/>
      <c r="H13" s="95"/>
      <c r="I13" s="113">
        <f t="shared" si="0"/>
        <v>46305</v>
      </c>
      <c r="J13" s="129"/>
      <c r="K13" s="97"/>
      <c r="L13" s="97"/>
      <c r="M13" s="98"/>
      <c r="N13" s="95"/>
      <c r="O13" s="113">
        <f t="shared" si="1"/>
        <v>46336</v>
      </c>
      <c r="P13" s="129"/>
      <c r="Q13" s="97"/>
      <c r="R13" s="97"/>
      <c r="S13" s="173"/>
      <c r="T13" s="95"/>
      <c r="U13" s="113">
        <f t="shared" si="2"/>
        <v>46366</v>
      </c>
      <c r="V13" s="129"/>
      <c r="W13" s="97"/>
      <c r="X13" s="97"/>
      <c r="Y13" s="177"/>
      <c r="Z13" s="95"/>
      <c r="AA13" s="113">
        <f t="shared" si="3"/>
        <v>46397</v>
      </c>
      <c r="AB13" s="129"/>
      <c r="AC13" s="97"/>
      <c r="AD13" s="97"/>
      <c r="AE13" s="98"/>
      <c r="AF13" s="95"/>
      <c r="AG13" s="113">
        <f t="shared" si="4"/>
        <v>46428</v>
      </c>
      <c r="AH13" s="129"/>
      <c r="AI13" s="97"/>
      <c r="AJ13" s="97"/>
      <c r="AK13" s="177"/>
      <c r="AL13" s="95"/>
      <c r="AM13" s="113">
        <f t="shared" si="5"/>
        <v>46456</v>
      </c>
      <c r="AN13" s="129"/>
      <c r="AO13" s="97"/>
      <c r="AP13" s="97"/>
      <c r="AQ13" s="177"/>
      <c r="AR13" s="95"/>
      <c r="AS13" s="113">
        <f t="shared" si="6"/>
        <v>46487</v>
      </c>
      <c r="AT13" s="129"/>
      <c r="AU13" s="97"/>
      <c r="AV13" s="97"/>
      <c r="AW13" s="98"/>
      <c r="AX13" s="95"/>
      <c r="AY13" s="113">
        <f t="shared" si="7"/>
        <v>46517</v>
      </c>
      <c r="AZ13" s="129"/>
      <c r="BA13" s="97"/>
      <c r="BB13" s="97"/>
      <c r="BC13" s="165" t="s">
        <v>129</v>
      </c>
      <c r="BD13" s="95"/>
      <c r="BE13" s="113">
        <f t="shared" si="8"/>
        <v>46548</v>
      </c>
      <c r="BF13" s="129"/>
      <c r="BG13" s="97"/>
      <c r="BH13" s="97"/>
      <c r="BI13" s="98"/>
      <c r="BJ13" s="95"/>
    </row>
    <row r="14" spans="1:62" ht="41.25" customHeight="1" x14ac:dyDescent="0.2">
      <c r="A14" s="62">
        <v>11</v>
      </c>
      <c r="B14" s="95"/>
      <c r="C14" s="113">
        <f t="shared" si="9"/>
        <v>46276</v>
      </c>
      <c r="D14" s="129"/>
      <c r="E14" s="97"/>
      <c r="F14" s="97"/>
      <c r="G14" s="98"/>
      <c r="H14" s="95"/>
      <c r="I14" s="113">
        <f t="shared" si="0"/>
        <v>46306</v>
      </c>
      <c r="J14" s="129"/>
      <c r="K14" s="97"/>
      <c r="L14" s="97"/>
      <c r="M14" s="98"/>
      <c r="N14" s="95"/>
      <c r="O14" s="113">
        <f t="shared" si="1"/>
        <v>46337</v>
      </c>
      <c r="P14" s="129"/>
      <c r="Q14" s="97"/>
      <c r="R14" s="97"/>
      <c r="S14" s="173"/>
      <c r="T14" s="95"/>
      <c r="U14" s="113">
        <f t="shared" si="2"/>
        <v>46367</v>
      </c>
      <c r="V14" s="129"/>
      <c r="W14" s="97"/>
      <c r="X14" s="97"/>
      <c r="Y14" s="178"/>
      <c r="Z14" s="95"/>
      <c r="AA14" s="113">
        <f t="shared" si="3"/>
        <v>46398</v>
      </c>
      <c r="AB14" s="129"/>
      <c r="AC14" s="97"/>
      <c r="AD14" s="97"/>
      <c r="AE14" s="172" t="s">
        <v>127</v>
      </c>
      <c r="AF14" s="95"/>
      <c r="AG14" s="113">
        <f t="shared" si="4"/>
        <v>46429</v>
      </c>
      <c r="AH14" s="129"/>
      <c r="AI14" s="97"/>
      <c r="AJ14" s="97"/>
      <c r="AK14" s="177"/>
      <c r="AL14" s="95"/>
      <c r="AM14" s="113">
        <f t="shared" si="5"/>
        <v>46457</v>
      </c>
      <c r="AN14" s="129"/>
      <c r="AO14" s="97"/>
      <c r="AP14" s="97"/>
      <c r="AQ14" s="177"/>
      <c r="AR14" s="149"/>
      <c r="AS14" s="113">
        <f t="shared" si="6"/>
        <v>46488</v>
      </c>
      <c r="AT14" s="129"/>
      <c r="AU14" s="97"/>
      <c r="AV14" s="97"/>
      <c r="AW14" s="98"/>
      <c r="AX14" s="95"/>
      <c r="AY14" s="113">
        <f t="shared" si="7"/>
        <v>46518</v>
      </c>
      <c r="AZ14" s="129"/>
      <c r="BA14" s="97"/>
      <c r="BB14" s="97"/>
      <c r="BC14" s="166"/>
      <c r="BD14" s="95"/>
      <c r="BE14" s="113">
        <f t="shared" si="8"/>
        <v>46549</v>
      </c>
      <c r="BF14" s="129"/>
      <c r="BG14" s="97"/>
      <c r="BH14" s="97"/>
      <c r="BI14" s="98"/>
      <c r="BJ14" s="95"/>
    </row>
    <row r="15" spans="1:62" ht="41.25" customHeight="1" x14ac:dyDescent="0.2">
      <c r="A15" s="62">
        <v>12</v>
      </c>
      <c r="B15" s="95"/>
      <c r="C15" s="113">
        <f t="shared" si="9"/>
        <v>46277</v>
      </c>
      <c r="D15" s="129"/>
      <c r="E15" s="97"/>
      <c r="F15" s="97"/>
      <c r="G15" s="98"/>
      <c r="H15" s="95"/>
      <c r="I15" s="113">
        <f t="shared" si="0"/>
        <v>46307</v>
      </c>
      <c r="J15" s="129"/>
      <c r="K15" s="97"/>
      <c r="L15" s="97"/>
      <c r="M15" s="176" t="s">
        <v>108</v>
      </c>
      <c r="N15" s="95"/>
      <c r="O15" s="113">
        <f t="shared" si="1"/>
        <v>46338</v>
      </c>
      <c r="P15" s="129"/>
      <c r="Q15" s="97"/>
      <c r="R15" s="97"/>
      <c r="S15" s="173"/>
      <c r="T15" s="95"/>
      <c r="U15" s="113">
        <f t="shared" si="2"/>
        <v>46368</v>
      </c>
      <c r="V15" s="129"/>
      <c r="W15" s="97"/>
      <c r="X15" s="97"/>
      <c r="Y15" s="98"/>
      <c r="Z15" s="95"/>
      <c r="AA15" s="113">
        <f t="shared" si="3"/>
        <v>46399</v>
      </c>
      <c r="AB15" s="129"/>
      <c r="AC15" s="97"/>
      <c r="AD15" s="97"/>
      <c r="AE15" s="173"/>
      <c r="AF15" s="95"/>
      <c r="AG15" s="113">
        <f t="shared" si="4"/>
        <v>46430</v>
      </c>
      <c r="AH15" s="129"/>
      <c r="AI15" s="97"/>
      <c r="AJ15" s="97"/>
      <c r="AK15" s="178"/>
      <c r="AL15" s="95"/>
      <c r="AM15" s="113">
        <f t="shared" si="5"/>
        <v>46458</v>
      </c>
      <c r="AN15" s="129"/>
      <c r="AO15" s="97"/>
      <c r="AP15" s="97"/>
      <c r="AQ15" s="178"/>
      <c r="AR15" s="149"/>
      <c r="AS15" s="113">
        <f t="shared" si="6"/>
        <v>46489</v>
      </c>
      <c r="AT15" s="129"/>
      <c r="AU15" s="97"/>
      <c r="AV15" s="97"/>
      <c r="AW15" s="176" t="s">
        <v>124</v>
      </c>
      <c r="AX15" s="95"/>
      <c r="AY15" s="113">
        <f t="shared" si="7"/>
        <v>46519</v>
      </c>
      <c r="AZ15" s="129"/>
      <c r="BA15" s="97"/>
      <c r="BB15" s="97"/>
      <c r="BC15" s="98"/>
      <c r="BD15" s="95"/>
      <c r="BE15" s="113">
        <f t="shared" si="8"/>
        <v>46550</v>
      </c>
      <c r="BF15" s="129"/>
      <c r="BG15" s="97"/>
      <c r="BH15" s="97"/>
      <c r="BI15" s="98"/>
      <c r="BJ15" s="95"/>
    </row>
    <row r="16" spans="1:62" ht="41.25" customHeight="1" x14ac:dyDescent="0.2">
      <c r="A16" s="62">
        <v>13</v>
      </c>
      <c r="B16" s="95"/>
      <c r="C16" s="113">
        <f t="shared" si="9"/>
        <v>46278</v>
      </c>
      <c r="D16" s="129"/>
      <c r="E16" s="97"/>
      <c r="F16" s="97"/>
      <c r="G16" s="98"/>
      <c r="H16" s="95"/>
      <c r="I16" s="113">
        <f t="shared" si="0"/>
        <v>46308</v>
      </c>
      <c r="J16" s="129"/>
      <c r="K16" s="97"/>
      <c r="L16" s="97"/>
      <c r="M16" s="177"/>
      <c r="N16" s="95"/>
      <c r="O16" s="113">
        <f t="shared" si="1"/>
        <v>46339</v>
      </c>
      <c r="P16" s="129"/>
      <c r="Q16" s="97"/>
      <c r="R16" s="97"/>
      <c r="S16" s="174"/>
      <c r="T16" s="95"/>
      <c r="U16" s="113">
        <f t="shared" si="2"/>
        <v>46369</v>
      </c>
      <c r="V16" s="129"/>
      <c r="W16" s="97"/>
      <c r="X16" s="97"/>
      <c r="Y16" s="98"/>
      <c r="Z16" s="95"/>
      <c r="AA16" s="113">
        <f t="shared" si="3"/>
        <v>46400</v>
      </c>
      <c r="AB16" s="129"/>
      <c r="AC16" s="97"/>
      <c r="AD16" s="97"/>
      <c r="AE16" s="173"/>
      <c r="AF16" s="95"/>
      <c r="AG16" s="113">
        <f t="shared" si="4"/>
        <v>46431</v>
      </c>
      <c r="AH16" s="129"/>
      <c r="AI16" s="97"/>
      <c r="AJ16" s="97"/>
      <c r="AK16" s="98"/>
      <c r="AL16" s="95"/>
      <c r="AM16" s="113">
        <f t="shared" si="5"/>
        <v>46459</v>
      </c>
      <c r="AN16" s="129"/>
      <c r="AO16" s="97"/>
      <c r="AP16" s="97"/>
      <c r="AQ16" s="98"/>
      <c r="AR16" s="149"/>
      <c r="AS16" s="113">
        <f t="shared" si="6"/>
        <v>46490</v>
      </c>
      <c r="AT16" s="129"/>
      <c r="AU16" s="97"/>
      <c r="AV16" s="97"/>
      <c r="AW16" s="177"/>
      <c r="AX16" s="149"/>
      <c r="AY16" s="113">
        <f t="shared" si="7"/>
        <v>46520</v>
      </c>
      <c r="AZ16" s="129"/>
      <c r="BA16" s="97"/>
      <c r="BB16" s="97"/>
      <c r="BC16" s="98"/>
      <c r="BD16" s="95"/>
      <c r="BE16" s="113">
        <f t="shared" si="8"/>
        <v>46551</v>
      </c>
      <c r="BF16" s="129"/>
      <c r="BG16" s="97"/>
      <c r="BH16" s="97"/>
      <c r="BI16" s="98"/>
      <c r="BJ16" s="95"/>
    </row>
    <row r="17" spans="1:62" ht="41.25" customHeight="1" x14ac:dyDescent="0.2">
      <c r="A17" s="62">
        <v>14</v>
      </c>
      <c r="B17" s="95"/>
      <c r="C17" s="159">
        <f t="shared" si="9"/>
        <v>46279</v>
      </c>
      <c r="D17" s="129"/>
      <c r="E17" s="97"/>
      <c r="F17" s="97"/>
      <c r="G17" s="193" t="s">
        <v>102</v>
      </c>
      <c r="H17" s="95"/>
      <c r="I17" s="113">
        <f t="shared" si="0"/>
        <v>46309</v>
      </c>
      <c r="J17" s="129"/>
      <c r="K17" s="97"/>
      <c r="L17" s="97"/>
      <c r="M17" s="177"/>
      <c r="N17" s="95"/>
      <c r="O17" s="113">
        <f t="shared" si="1"/>
        <v>46340</v>
      </c>
      <c r="P17" s="129"/>
      <c r="Q17" s="97"/>
      <c r="R17" s="97"/>
      <c r="S17" s="98"/>
      <c r="T17" s="95"/>
      <c r="U17" s="113">
        <f>U16+1</f>
        <v>46370</v>
      </c>
      <c r="V17" s="129"/>
      <c r="W17" s="97"/>
      <c r="X17" s="97"/>
      <c r="Y17" s="176" t="s">
        <v>113</v>
      </c>
      <c r="Z17" s="95"/>
      <c r="AA17" s="113">
        <f t="shared" si="3"/>
        <v>46401</v>
      </c>
      <c r="AB17" s="129"/>
      <c r="AC17" s="97"/>
      <c r="AD17" s="97"/>
      <c r="AE17" s="173"/>
      <c r="AF17" s="149"/>
      <c r="AG17" s="113">
        <f t="shared" si="4"/>
        <v>46432</v>
      </c>
      <c r="AH17" s="129"/>
      <c r="AI17" s="97"/>
      <c r="AJ17" s="97"/>
      <c r="AK17" s="98"/>
      <c r="AL17" s="95"/>
      <c r="AM17" s="113">
        <f t="shared" si="5"/>
        <v>46460</v>
      </c>
      <c r="AN17" s="129"/>
      <c r="AO17" s="97"/>
      <c r="AP17" s="97"/>
      <c r="AQ17" s="98"/>
      <c r="AR17" s="149"/>
      <c r="AS17" s="113">
        <f t="shared" si="6"/>
        <v>46491</v>
      </c>
      <c r="AT17" s="129"/>
      <c r="AU17" s="97"/>
      <c r="AV17" s="97"/>
      <c r="AW17" s="177"/>
      <c r="AX17" s="149"/>
      <c r="AY17" s="151">
        <f t="shared" si="7"/>
        <v>46521</v>
      </c>
      <c r="AZ17" s="129"/>
      <c r="BA17" s="97"/>
      <c r="BB17" s="97"/>
      <c r="BC17" s="152" t="s">
        <v>48</v>
      </c>
      <c r="BD17" s="95"/>
      <c r="BE17" s="113">
        <f t="shared" si="8"/>
        <v>46552</v>
      </c>
      <c r="BF17" s="129"/>
      <c r="BG17" s="97"/>
      <c r="BH17" s="97"/>
      <c r="BI17" s="98"/>
      <c r="BJ17" s="95"/>
    </row>
    <row r="18" spans="1:62" ht="41.25" customHeight="1" x14ac:dyDescent="0.2">
      <c r="A18" s="62">
        <v>15</v>
      </c>
      <c r="B18" s="95"/>
      <c r="C18" s="159">
        <f t="shared" si="9"/>
        <v>46280</v>
      </c>
      <c r="D18" s="129"/>
      <c r="E18" s="97"/>
      <c r="F18" s="97"/>
      <c r="G18" s="194"/>
      <c r="H18" s="95"/>
      <c r="I18" s="113">
        <f t="shared" si="0"/>
        <v>46310</v>
      </c>
      <c r="J18" s="129"/>
      <c r="K18" s="97"/>
      <c r="L18" s="97"/>
      <c r="M18" s="177"/>
      <c r="N18" s="95"/>
      <c r="O18" s="113">
        <f t="shared" si="1"/>
        <v>46341</v>
      </c>
      <c r="P18" s="129"/>
      <c r="Q18" s="97"/>
      <c r="R18" s="97"/>
      <c r="S18" s="98"/>
      <c r="T18" s="95"/>
      <c r="U18" s="113">
        <f t="shared" si="2"/>
        <v>46371</v>
      </c>
      <c r="V18" s="129"/>
      <c r="W18" s="97"/>
      <c r="X18" s="97"/>
      <c r="Y18" s="177"/>
      <c r="Z18" s="95"/>
      <c r="AA18" s="113">
        <f t="shared" si="3"/>
        <v>46402</v>
      </c>
      <c r="AB18" s="129"/>
      <c r="AC18" s="97"/>
      <c r="AD18" s="97"/>
      <c r="AE18" s="174"/>
      <c r="AF18" s="149"/>
      <c r="AG18" s="113">
        <f t="shared" si="4"/>
        <v>46433</v>
      </c>
      <c r="AH18" s="129"/>
      <c r="AI18" s="97"/>
      <c r="AJ18" s="97"/>
      <c r="AK18" s="176" t="s">
        <v>119</v>
      </c>
      <c r="AL18" s="95"/>
      <c r="AM18" s="113">
        <f t="shared" si="5"/>
        <v>46461</v>
      </c>
      <c r="AN18" s="129"/>
      <c r="AO18" s="97"/>
      <c r="AP18" s="97"/>
      <c r="AQ18" s="176" t="s">
        <v>121</v>
      </c>
      <c r="AR18" s="149"/>
      <c r="AS18" s="113">
        <f t="shared" si="6"/>
        <v>46492</v>
      </c>
      <c r="AT18" s="129"/>
      <c r="AU18" s="97"/>
      <c r="AV18" s="97"/>
      <c r="AW18" s="177"/>
      <c r="AX18" s="149"/>
      <c r="AY18" s="151">
        <f t="shared" si="7"/>
        <v>46522</v>
      </c>
      <c r="AZ18" s="129"/>
      <c r="BA18" s="97"/>
      <c r="BB18" s="97"/>
      <c r="BC18" s="98"/>
      <c r="BD18" s="95"/>
      <c r="BE18" s="113">
        <f t="shared" si="8"/>
        <v>46553</v>
      </c>
      <c r="BF18" s="129"/>
      <c r="BG18" s="97"/>
      <c r="BH18" s="97"/>
      <c r="BI18" s="98"/>
      <c r="BJ18" s="95"/>
    </row>
    <row r="19" spans="1:62" ht="41.25" customHeight="1" x14ac:dyDescent="0.2">
      <c r="A19" s="62">
        <v>16</v>
      </c>
      <c r="B19" s="95"/>
      <c r="C19" s="159">
        <f t="shared" si="9"/>
        <v>46281</v>
      </c>
      <c r="D19" s="129"/>
      <c r="E19" s="97"/>
      <c r="F19" s="97"/>
      <c r="G19" s="194"/>
      <c r="H19" s="95"/>
      <c r="I19" s="113">
        <f t="shared" si="0"/>
        <v>46311</v>
      </c>
      <c r="J19" s="129"/>
      <c r="K19" s="97"/>
      <c r="L19" s="97"/>
      <c r="M19" s="178"/>
      <c r="N19" s="95"/>
      <c r="O19" s="113">
        <f t="shared" si="1"/>
        <v>46342</v>
      </c>
      <c r="P19" s="129"/>
      <c r="Q19" s="97"/>
      <c r="R19" s="97"/>
      <c r="S19" s="176" t="s">
        <v>110</v>
      </c>
      <c r="T19" s="95"/>
      <c r="U19" s="113">
        <f t="shared" si="2"/>
        <v>46372</v>
      </c>
      <c r="V19" s="129"/>
      <c r="W19" s="97"/>
      <c r="X19" s="97"/>
      <c r="Y19" s="177"/>
      <c r="Z19" s="95"/>
      <c r="AA19" s="113">
        <f t="shared" si="3"/>
        <v>46403</v>
      </c>
      <c r="AB19" s="129"/>
      <c r="AC19" s="97"/>
      <c r="AD19" s="97"/>
      <c r="AE19" s="98"/>
      <c r="AF19" s="149"/>
      <c r="AG19" s="113">
        <f t="shared" si="4"/>
        <v>46434</v>
      </c>
      <c r="AH19" s="129"/>
      <c r="AI19" s="97"/>
      <c r="AJ19" s="97"/>
      <c r="AK19" s="177"/>
      <c r="AL19" s="95"/>
      <c r="AM19" s="113">
        <f t="shared" si="5"/>
        <v>46462</v>
      </c>
      <c r="AN19" s="129"/>
      <c r="AO19" s="97"/>
      <c r="AP19" s="97"/>
      <c r="AQ19" s="177"/>
      <c r="AR19" s="149"/>
      <c r="AS19" s="113">
        <f t="shared" si="6"/>
        <v>46493</v>
      </c>
      <c r="AT19" s="129"/>
      <c r="AU19" s="97"/>
      <c r="AV19" s="97"/>
      <c r="AW19" s="178"/>
      <c r="AX19" s="149"/>
      <c r="AY19" s="151">
        <f t="shared" si="7"/>
        <v>46523</v>
      </c>
      <c r="AZ19" s="129"/>
      <c r="BA19" s="97"/>
      <c r="BB19" s="97"/>
      <c r="BC19" s="98"/>
      <c r="BD19" s="95"/>
      <c r="BE19" s="113">
        <f t="shared" si="8"/>
        <v>46554</v>
      </c>
      <c r="BF19" s="129"/>
      <c r="BG19" s="97"/>
      <c r="BH19" s="97"/>
      <c r="BI19" s="98"/>
      <c r="BJ19" s="95"/>
    </row>
    <row r="20" spans="1:62" ht="41.25" customHeight="1" x14ac:dyDescent="0.2">
      <c r="A20" s="62">
        <v>17</v>
      </c>
      <c r="B20" s="95"/>
      <c r="C20" s="160">
        <f t="shared" si="9"/>
        <v>46282</v>
      </c>
      <c r="D20" s="161"/>
      <c r="E20" s="162"/>
      <c r="F20" s="162"/>
      <c r="G20" s="154" t="s">
        <v>103</v>
      </c>
      <c r="H20" s="95"/>
      <c r="I20" s="113">
        <f t="shared" si="0"/>
        <v>46312</v>
      </c>
      <c r="J20" s="129"/>
      <c r="K20" s="97"/>
      <c r="L20" s="97"/>
      <c r="M20" s="169" t="s">
        <v>126</v>
      </c>
      <c r="N20" s="95"/>
      <c r="O20" s="113">
        <f t="shared" si="1"/>
        <v>46343</v>
      </c>
      <c r="P20" s="129"/>
      <c r="Q20" s="97"/>
      <c r="R20" s="97"/>
      <c r="S20" s="177"/>
      <c r="T20" s="95"/>
      <c r="U20" s="113">
        <f t="shared" si="2"/>
        <v>46373</v>
      </c>
      <c r="V20" s="129"/>
      <c r="W20" s="97"/>
      <c r="X20" s="97"/>
      <c r="Y20" s="177"/>
      <c r="Z20" s="95"/>
      <c r="AA20" s="113">
        <f t="shared" si="3"/>
        <v>46404</v>
      </c>
      <c r="AB20" s="129"/>
      <c r="AC20" s="97"/>
      <c r="AD20" s="97"/>
      <c r="AE20" s="98"/>
      <c r="AF20" s="149"/>
      <c r="AG20" s="113">
        <f t="shared" si="4"/>
        <v>46435</v>
      </c>
      <c r="AH20" s="129"/>
      <c r="AI20" s="97"/>
      <c r="AJ20" s="97"/>
      <c r="AK20" s="177"/>
      <c r="AL20" s="95"/>
      <c r="AM20" s="113">
        <f t="shared" si="5"/>
        <v>46463</v>
      </c>
      <c r="AN20" s="129"/>
      <c r="AO20" s="97"/>
      <c r="AP20" s="97"/>
      <c r="AQ20" s="177"/>
      <c r="AR20" s="149"/>
      <c r="AS20" s="113">
        <f t="shared" si="6"/>
        <v>46494</v>
      </c>
      <c r="AT20" s="129"/>
      <c r="AU20" s="97"/>
      <c r="AV20" s="97"/>
      <c r="AW20" s="170" t="s">
        <v>126</v>
      </c>
      <c r="AX20" s="95"/>
      <c r="AY20" s="151">
        <f t="shared" si="7"/>
        <v>46524</v>
      </c>
      <c r="AZ20" s="129"/>
      <c r="BA20" s="97"/>
      <c r="BB20" s="97"/>
      <c r="BC20" s="98"/>
      <c r="BD20" s="95"/>
      <c r="BE20" s="113">
        <f t="shared" si="8"/>
        <v>46555</v>
      </c>
      <c r="BF20" s="129"/>
      <c r="BG20" s="97"/>
      <c r="BH20" s="97"/>
      <c r="BI20" s="98"/>
      <c r="BJ20" s="95"/>
    </row>
    <row r="21" spans="1:62" ht="41.25" customHeight="1" x14ac:dyDescent="0.2">
      <c r="A21" s="62">
        <v>18</v>
      </c>
      <c r="B21" s="95"/>
      <c r="C21" s="159">
        <f t="shared" si="9"/>
        <v>46283</v>
      </c>
      <c r="D21" s="129"/>
      <c r="E21" s="97"/>
      <c r="F21" s="97"/>
      <c r="G21" s="155" t="s">
        <v>104</v>
      </c>
      <c r="H21" s="149"/>
      <c r="I21" s="113">
        <f t="shared" si="0"/>
        <v>46313</v>
      </c>
      <c r="J21" s="129"/>
      <c r="K21" s="97"/>
      <c r="L21" s="97"/>
      <c r="M21" s="170"/>
      <c r="N21" s="95"/>
      <c r="O21" s="113">
        <f t="shared" si="1"/>
        <v>46344</v>
      </c>
      <c r="P21" s="129"/>
      <c r="Q21" s="97"/>
      <c r="R21" s="97"/>
      <c r="S21" s="177"/>
      <c r="T21" s="95"/>
      <c r="U21" s="113">
        <f t="shared" si="2"/>
        <v>46374</v>
      </c>
      <c r="V21" s="129"/>
      <c r="W21" s="97"/>
      <c r="X21" s="97"/>
      <c r="Y21" s="178"/>
      <c r="Z21" s="95"/>
      <c r="AA21" s="113">
        <f t="shared" si="3"/>
        <v>46405</v>
      </c>
      <c r="AB21" s="129"/>
      <c r="AC21" s="97"/>
      <c r="AD21" s="97"/>
      <c r="AE21" s="176" t="s">
        <v>115</v>
      </c>
      <c r="AF21" s="149"/>
      <c r="AG21" s="113">
        <f t="shared" si="4"/>
        <v>46436</v>
      </c>
      <c r="AH21" s="129"/>
      <c r="AI21" s="97"/>
      <c r="AJ21" s="97"/>
      <c r="AK21" s="177"/>
      <c r="AL21" s="95"/>
      <c r="AM21" s="113">
        <f t="shared" si="5"/>
        <v>46464</v>
      </c>
      <c r="AN21" s="129"/>
      <c r="AO21" s="97"/>
      <c r="AP21" s="97"/>
      <c r="AQ21" s="177"/>
      <c r="AR21" s="149"/>
      <c r="AS21" s="113">
        <f t="shared" si="6"/>
        <v>46495</v>
      </c>
      <c r="AT21" s="129"/>
      <c r="AU21" s="97"/>
      <c r="AV21" s="97"/>
      <c r="AW21" s="170"/>
      <c r="AX21" s="95"/>
      <c r="AY21" s="113">
        <f t="shared" si="7"/>
        <v>46525</v>
      </c>
      <c r="AZ21" s="129"/>
      <c r="BA21" s="97"/>
      <c r="BB21" s="97"/>
      <c r="BC21" s="165" t="s">
        <v>130</v>
      </c>
      <c r="BD21" s="95"/>
      <c r="BE21" s="113">
        <f t="shared" si="8"/>
        <v>46556</v>
      </c>
      <c r="BF21" s="129"/>
      <c r="BG21" s="97"/>
      <c r="BH21" s="97"/>
      <c r="BI21" s="98"/>
      <c r="BJ21" s="95"/>
    </row>
    <row r="22" spans="1:62" ht="41.25" customHeight="1" x14ac:dyDescent="0.2">
      <c r="A22" s="62">
        <v>19</v>
      </c>
      <c r="B22" s="95"/>
      <c r="C22" s="113">
        <f t="shared" si="9"/>
        <v>46284</v>
      </c>
      <c r="D22" s="129"/>
      <c r="E22" s="97"/>
      <c r="F22" s="97"/>
      <c r="G22" s="98"/>
      <c r="H22" s="149"/>
      <c r="I22" s="113">
        <f t="shared" si="0"/>
        <v>46314</v>
      </c>
      <c r="J22" s="129"/>
      <c r="K22" s="97"/>
      <c r="L22" s="97"/>
      <c r="M22" s="170"/>
      <c r="N22" s="95"/>
      <c r="O22" s="113">
        <f t="shared" si="1"/>
        <v>46345</v>
      </c>
      <c r="P22" s="129"/>
      <c r="Q22" s="97"/>
      <c r="R22" s="97"/>
      <c r="S22" s="177"/>
      <c r="T22" s="95"/>
      <c r="U22" s="113">
        <f t="shared" si="2"/>
        <v>46375</v>
      </c>
      <c r="V22" s="129"/>
      <c r="W22" s="97"/>
      <c r="X22" s="97"/>
      <c r="Y22" s="158"/>
      <c r="Z22" s="95"/>
      <c r="AA22" s="113">
        <f t="shared" si="3"/>
        <v>46406</v>
      </c>
      <c r="AB22" s="129"/>
      <c r="AC22" s="97"/>
      <c r="AD22" s="97"/>
      <c r="AE22" s="177"/>
      <c r="AF22" s="149"/>
      <c r="AG22" s="113">
        <f t="shared" si="4"/>
        <v>46437</v>
      </c>
      <c r="AH22" s="129"/>
      <c r="AI22" s="97"/>
      <c r="AJ22" s="97"/>
      <c r="AK22" s="178"/>
      <c r="AL22" s="95"/>
      <c r="AM22" s="113">
        <f t="shared" si="5"/>
        <v>46465</v>
      </c>
      <c r="AN22" s="129"/>
      <c r="AO22" s="97"/>
      <c r="AP22" s="97"/>
      <c r="AQ22" s="178"/>
      <c r="AR22" s="149"/>
      <c r="AS22" s="113">
        <f t="shared" si="6"/>
        <v>46496</v>
      </c>
      <c r="AT22" s="129"/>
      <c r="AU22" s="97"/>
      <c r="AV22" s="97"/>
      <c r="AW22" s="170"/>
      <c r="AX22" s="95"/>
      <c r="AY22" s="113">
        <f t="shared" si="7"/>
        <v>46526</v>
      </c>
      <c r="AZ22" s="129"/>
      <c r="BA22" s="97"/>
      <c r="BB22" s="97"/>
      <c r="BC22" s="166"/>
      <c r="BD22" s="95"/>
      <c r="BE22" s="113">
        <f t="shared" si="8"/>
        <v>46557</v>
      </c>
      <c r="BF22" s="129"/>
      <c r="BG22" s="97"/>
      <c r="BH22" s="97"/>
      <c r="BI22" s="98"/>
      <c r="BJ22" s="95"/>
    </row>
    <row r="23" spans="1:62" ht="41.25" customHeight="1" x14ac:dyDescent="0.25">
      <c r="A23" s="62">
        <v>20</v>
      </c>
      <c r="B23" s="95"/>
      <c r="C23" s="113">
        <f t="shared" si="9"/>
        <v>46285</v>
      </c>
      <c r="D23" s="129"/>
      <c r="E23" s="97"/>
      <c r="F23" s="97"/>
      <c r="G23" s="98"/>
      <c r="H23" s="149"/>
      <c r="I23" s="113">
        <f t="shared" si="0"/>
        <v>46315</v>
      </c>
      <c r="J23" s="129"/>
      <c r="K23" s="97"/>
      <c r="L23" s="97"/>
      <c r="M23" s="170"/>
      <c r="N23" s="95"/>
      <c r="O23" s="113">
        <f t="shared" si="1"/>
        <v>46346</v>
      </c>
      <c r="P23" s="129"/>
      <c r="Q23" s="97"/>
      <c r="R23" s="97"/>
      <c r="S23" s="178"/>
      <c r="T23" s="149"/>
      <c r="U23" s="113">
        <f t="shared" si="2"/>
        <v>46376</v>
      </c>
      <c r="V23" s="129"/>
      <c r="W23" s="97"/>
      <c r="X23" s="97"/>
      <c r="Y23" s="170" t="s">
        <v>126</v>
      </c>
      <c r="Z23" s="95"/>
      <c r="AA23" s="113">
        <f t="shared" si="3"/>
        <v>46407</v>
      </c>
      <c r="AB23" s="129"/>
      <c r="AC23" s="97"/>
      <c r="AD23" s="97"/>
      <c r="AE23" s="177"/>
      <c r="AF23" s="150"/>
      <c r="AG23" s="113">
        <f t="shared" si="4"/>
        <v>46438</v>
      </c>
      <c r="AH23" s="129"/>
      <c r="AI23" s="97"/>
      <c r="AJ23" s="97"/>
      <c r="AK23" s="158"/>
      <c r="AL23" s="95"/>
      <c r="AM23" s="113">
        <f t="shared" si="5"/>
        <v>46466</v>
      </c>
      <c r="AN23" s="129"/>
      <c r="AO23" s="97"/>
      <c r="AP23" s="97"/>
      <c r="AQ23" s="98"/>
      <c r="AR23" s="149"/>
      <c r="AS23" s="113">
        <f t="shared" si="6"/>
        <v>46497</v>
      </c>
      <c r="AT23" s="129"/>
      <c r="AU23" s="97"/>
      <c r="AV23" s="97"/>
      <c r="AW23" s="170"/>
      <c r="AX23" s="95"/>
      <c r="AY23" s="113">
        <f t="shared" si="7"/>
        <v>46527</v>
      </c>
      <c r="AZ23" s="129"/>
      <c r="BA23" s="97"/>
      <c r="BB23" s="97"/>
      <c r="BC23" s="98"/>
      <c r="BD23" s="95"/>
      <c r="BE23" s="113">
        <f t="shared" si="8"/>
        <v>46558</v>
      </c>
      <c r="BF23" s="129"/>
      <c r="BG23" s="97"/>
      <c r="BH23" s="97"/>
      <c r="BI23" s="98"/>
      <c r="BJ23" s="95"/>
    </row>
    <row r="24" spans="1:62" ht="41.25" customHeight="1" x14ac:dyDescent="0.25">
      <c r="A24" s="62">
        <v>21</v>
      </c>
      <c r="B24" s="95"/>
      <c r="C24" s="113">
        <f t="shared" si="9"/>
        <v>46286</v>
      </c>
      <c r="D24" s="129"/>
      <c r="E24" s="97"/>
      <c r="F24" s="97"/>
      <c r="G24" s="98"/>
      <c r="H24" s="149"/>
      <c r="I24" s="113">
        <f t="shared" si="0"/>
        <v>46316</v>
      </c>
      <c r="J24" s="129"/>
      <c r="K24" s="97"/>
      <c r="L24" s="97"/>
      <c r="M24" s="170"/>
      <c r="N24" s="95"/>
      <c r="O24" s="113">
        <f t="shared" si="1"/>
        <v>46347</v>
      </c>
      <c r="P24" s="129"/>
      <c r="Q24" s="97"/>
      <c r="R24" s="97"/>
      <c r="S24" s="98"/>
      <c r="T24" s="149"/>
      <c r="U24" s="113">
        <f t="shared" si="2"/>
        <v>46377</v>
      </c>
      <c r="V24" s="129"/>
      <c r="W24" s="97"/>
      <c r="X24" s="97"/>
      <c r="Y24" s="170"/>
      <c r="Z24" s="95"/>
      <c r="AA24" s="113">
        <f t="shared" si="3"/>
        <v>46408</v>
      </c>
      <c r="AB24" s="129"/>
      <c r="AC24" s="97"/>
      <c r="AD24" s="97"/>
      <c r="AE24" s="177"/>
      <c r="AF24" s="150"/>
      <c r="AG24" s="113">
        <f t="shared" si="4"/>
        <v>46439</v>
      </c>
      <c r="AH24" s="129"/>
      <c r="AI24" s="97"/>
      <c r="AJ24" s="97"/>
      <c r="AK24" s="170" t="s">
        <v>126</v>
      </c>
      <c r="AL24" s="95"/>
      <c r="AM24" s="113">
        <f t="shared" si="5"/>
        <v>46467</v>
      </c>
      <c r="AN24" s="129"/>
      <c r="AO24" s="97"/>
      <c r="AP24" s="97"/>
      <c r="AQ24" s="98"/>
      <c r="AR24" s="149"/>
      <c r="AS24" s="113">
        <f t="shared" si="6"/>
        <v>46498</v>
      </c>
      <c r="AT24" s="129"/>
      <c r="AU24" s="97"/>
      <c r="AV24" s="97"/>
      <c r="AW24" s="170"/>
      <c r="AX24" s="95"/>
      <c r="AY24" s="113">
        <f t="shared" si="7"/>
        <v>46528</v>
      </c>
      <c r="AZ24" s="129"/>
      <c r="BA24" s="97"/>
      <c r="BB24" s="97"/>
      <c r="BC24" s="98"/>
      <c r="BD24" s="95"/>
      <c r="BE24" s="113">
        <f t="shared" si="8"/>
        <v>46559</v>
      </c>
      <c r="BF24" s="129"/>
      <c r="BG24" s="97"/>
      <c r="BH24" s="97"/>
      <c r="BI24" s="98"/>
      <c r="BJ24" s="95"/>
    </row>
    <row r="25" spans="1:62" ht="41.25" customHeight="1" x14ac:dyDescent="0.25">
      <c r="A25" s="62">
        <v>22</v>
      </c>
      <c r="B25" s="95"/>
      <c r="C25" s="113">
        <f t="shared" si="9"/>
        <v>46287</v>
      </c>
      <c r="D25" s="129"/>
      <c r="E25" s="97"/>
      <c r="F25" s="97"/>
      <c r="G25" s="98"/>
      <c r="H25" s="149"/>
      <c r="I25" s="113">
        <f t="shared" si="0"/>
        <v>46317</v>
      </c>
      <c r="J25" s="129"/>
      <c r="K25" s="97"/>
      <c r="L25" s="97"/>
      <c r="M25" s="170"/>
      <c r="N25" s="95"/>
      <c r="O25" s="113">
        <f t="shared" si="1"/>
        <v>46348</v>
      </c>
      <c r="P25" s="129"/>
      <c r="Q25" s="97"/>
      <c r="R25" s="97"/>
      <c r="S25" s="98"/>
      <c r="T25" s="149"/>
      <c r="U25" s="113">
        <f t="shared" si="2"/>
        <v>46378</v>
      </c>
      <c r="V25" s="129"/>
      <c r="W25" s="97"/>
      <c r="X25" s="97"/>
      <c r="Y25" s="170"/>
      <c r="Z25" s="95"/>
      <c r="AA25" s="113">
        <f t="shared" si="3"/>
        <v>46409</v>
      </c>
      <c r="AB25" s="129"/>
      <c r="AC25" s="97"/>
      <c r="AD25" s="97"/>
      <c r="AE25" s="178"/>
      <c r="AF25" s="150"/>
      <c r="AG25" s="113">
        <f t="shared" si="4"/>
        <v>46440</v>
      </c>
      <c r="AH25" s="129"/>
      <c r="AI25" s="97"/>
      <c r="AJ25" s="97"/>
      <c r="AK25" s="170"/>
      <c r="AL25" s="95"/>
      <c r="AM25" s="113">
        <f t="shared" si="5"/>
        <v>46468</v>
      </c>
      <c r="AN25" s="129"/>
      <c r="AO25" s="97"/>
      <c r="AP25" s="97"/>
      <c r="AQ25" s="176" t="s">
        <v>122</v>
      </c>
      <c r="AR25" s="149"/>
      <c r="AS25" s="113">
        <f t="shared" si="6"/>
        <v>46499</v>
      </c>
      <c r="AT25" s="129"/>
      <c r="AU25" s="97"/>
      <c r="AV25" s="97"/>
      <c r="AW25" s="170"/>
      <c r="AX25" s="95"/>
      <c r="AY25" s="113">
        <f t="shared" si="7"/>
        <v>46529</v>
      </c>
      <c r="AZ25" s="129"/>
      <c r="BA25" s="97"/>
      <c r="BB25" s="97"/>
      <c r="BC25" s="98"/>
      <c r="BD25" s="95"/>
      <c r="BE25" s="113">
        <f t="shared" si="8"/>
        <v>46560</v>
      </c>
      <c r="BF25" s="129"/>
      <c r="BG25" s="97"/>
      <c r="BH25" s="97"/>
      <c r="BI25" s="98"/>
      <c r="BJ25" s="95"/>
    </row>
    <row r="26" spans="1:62" ht="41.25" customHeight="1" x14ac:dyDescent="0.25">
      <c r="A26" s="62">
        <v>23</v>
      </c>
      <c r="B26" s="95"/>
      <c r="C26" s="113">
        <f t="shared" si="9"/>
        <v>46288</v>
      </c>
      <c r="D26" s="129"/>
      <c r="E26" s="97"/>
      <c r="F26" s="97"/>
      <c r="G26" s="98"/>
      <c r="H26" s="149"/>
      <c r="I26" s="113">
        <f t="shared" si="0"/>
        <v>46318</v>
      </c>
      <c r="J26" s="129"/>
      <c r="K26" s="97"/>
      <c r="L26" s="97"/>
      <c r="M26" s="170"/>
      <c r="N26" s="95"/>
      <c r="O26" s="113">
        <f t="shared" si="1"/>
        <v>46349</v>
      </c>
      <c r="P26" s="129"/>
      <c r="Q26" s="97"/>
      <c r="R26" s="97"/>
      <c r="S26" s="176" t="s">
        <v>111</v>
      </c>
      <c r="T26" s="149"/>
      <c r="U26" s="113">
        <f t="shared" si="2"/>
        <v>46379</v>
      </c>
      <c r="V26" s="129"/>
      <c r="W26" s="97"/>
      <c r="X26" s="97"/>
      <c r="Y26" s="170"/>
      <c r="Z26" s="95"/>
      <c r="AA26" s="113">
        <f t="shared" si="3"/>
        <v>46410</v>
      </c>
      <c r="AB26" s="129"/>
      <c r="AC26" s="97"/>
      <c r="AD26" s="97"/>
      <c r="AE26" s="98"/>
      <c r="AF26" s="150"/>
      <c r="AG26" s="113">
        <f t="shared" si="4"/>
        <v>46441</v>
      </c>
      <c r="AH26" s="129"/>
      <c r="AI26" s="97"/>
      <c r="AJ26" s="97"/>
      <c r="AK26" s="170"/>
      <c r="AL26" s="95"/>
      <c r="AM26" s="113">
        <f t="shared" si="5"/>
        <v>46469</v>
      </c>
      <c r="AN26" s="129"/>
      <c r="AO26" s="97"/>
      <c r="AP26" s="97"/>
      <c r="AQ26" s="177"/>
      <c r="AR26" s="149"/>
      <c r="AS26" s="113">
        <f t="shared" si="6"/>
        <v>46500</v>
      </c>
      <c r="AT26" s="129"/>
      <c r="AU26" s="97"/>
      <c r="AV26" s="97"/>
      <c r="AW26" s="170"/>
      <c r="AX26" s="95"/>
      <c r="AY26" s="113">
        <f t="shared" si="7"/>
        <v>46530</v>
      </c>
      <c r="AZ26" s="129"/>
      <c r="BA26" s="97"/>
      <c r="BB26" s="97"/>
      <c r="BC26" s="98"/>
      <c r="BD26" s="95"/>
      <c r="BE26" s="113">
        <f t="shared" si="8"/>
        <v>46561</v>
      </c>
      <c r="BF26" s="129"/>
      <c r="BG26" s="97"/>
      <c r="BH26" s="97"/>
      <c r="BI26" s="98"/>
      <c r="BJ26" s="95"/>
    </row>
    <row r="27" spans="1:62" ht="41.25" customHeight="1" x14ac:dyDescent="0.25">
      <c r="A27" s="62">
        <v>24</v>
      </c>
      <c r="B27" s="95"/>
      <c r="C27" s="113">
        <f t="shared" si="9"/>
        <v>46289</v>
      </c>
      <c r="D27" s="129"/>
      <c r="E27" s="97"/>
      <c r="F27" s="97"/>
      <c r="G27" s="98"/>
      <c r="H27" s="149"/>
      <c r="I27" s="113">
        <f t="shared" si="0"/>
        <v>46319</v>
      </c>
      <c r="J27" s="129"/>
      <c r="K27" s="97"/>
      <c r="L27" s="97"/>
      <c r="M27" s="170"/>
      <c r="N27" s="95"/>
      <c r="O27" s="113">
        <f t="shared" si="1"/>
        <v>46350</v>
      </c>
      <c r="P27" s="129"/>
      <c r="Q27" s="97"/>
      <c r="R27" s="97"/>
      <c r="S27" s="177"/>
      <c r="T27" s="149"/>
      <c r="U27" s="113">
        <f t="shared" si="2"/>
        <v>46380</v>
      </c>
      <c r="V27" s="129"/>
      <c r="W27" s="97"/>
      <c r="X27" s="97"/>
      <c r="Y27" s="170"/>
      <c r="Z27" s="95"/>
      <c r="AA27" s="113">
        <f t="shared" si="3"/>
        <v>46411</v>
      </c>
      <c r="AB27" s="129"/>
      <c r="AC27" s="97"/>
      <c r="AD27" s="97"/>
      <c r="AE27" s="98"/>
      <c r="AF27" s="150"/>
      <c r="AG27" s="113">
        <f t="shared" si="4"/>
        <v>46442</v>
      </c>
      <c r="AH27" s="129"/>
      <c r="AI27" s="97"/>
      <c r="AJ27" s="97"/>
      <c r="AK27" s="170"/>
      <c r="AL27" s="95"/>
      <c r="AM27" s="113">
        <f t="shared" si="5"/>
        <v>46470</v>
      </c>
      <c r="AN27" s="129"/>
      <c r="AO27" s="97"/>
      <c r="AP27" s="97"/>
      <c r="AQ27" s="177"/>
      <c r="AR27" s="149"/>
      <c r="AS27" s="113">
        <f t="shared" si="6"/>
        <v>46501</v>
      </c>
      <c r="AT27" s="129"/>
      <c r="AU27" s="97"/>
      <c r="AV27" s="97"/>
      <c r="AW27" s="175"/>
      <c r="AX27" s="95"/>
      <c r="AY27" s="113">
        <f t="shared" si="7"/>
        <v>46531</v>
      </c>
      <c r="AZ27" s="129"/>
      <c r="BA27" s="97"/>
      <c r="BB27" s="97"/>
      <c r="BC27" s="165" t="s">
        <v>131</v>
      </c>
      <c r="BD27" s="95"/>
      <c r="BE27" s="113">
        <f t="shared" si="8"/>
        <v>46562</v>
      </c>
      <c r="BF27" s="129"/>
      <c r="BG27" s="97"/>
      <c r="BH27" s="97"/>
      <c r="BI27" s="98"/>
      <c r="BJ27" s="95"/>
    </row>
    <row r="28" spans="1:62" ht="41.25" customHeight="1" x14ac:dyDescent="0.25">
      <c r="A28" s="62">
        <v>25</v>
      </c>
      <c r="B28" s="95"/>
      <c r="C28" s="113">
        <f t="shared" si="9"/>
        <v>46290</v>
      </c>
      <c r="D28" s="129"/>
      <c r="E28" s="97"/>
      <c r="F28" s="97"/>
      <c r="G28" s="98"/>
      <c r="H28" s="149"/>
      <c r="I28" s="113">
        <f t="shared" si="0"/>
        <v>46320</v>
      </c>
      <c r="J28" s="129"/>
      <c r="K28" s="97"/>
      <c r="L28" s="97"/>
      <c r="M28" s="170"/>
      <c r="N28" s="95"/>
      <c r="O28" s="113">
        <f t="shared" si="1"/>
        <v>46351</v>
      </c>
      <c r="P28" s="129"/>
      <c r="Q28" s="97"/>
      <c r="R28" s="97"/>
      <c r="S28" s="177"/>
      <c r="T28" s="149"/>
      <c r="U28" s="113">
        <f t="shared" si="2"/>
        <v>46381</v>
      </c>
      <c r="V28" s="129"/>
      <c r="W28" s="97"/>
      <c r="X28" s="97"/>
      <c r="Y28" s="170"/>
      <c r="Z28" s="95"/>
      <c r="AA28" s="113">
        <f t="shared" si="3"/>
        <v>46412</v>
      </c>
      <c r="AB28" s="129"/>
      <c r="AC28" s="97"/>
      <c r="AD28" s="97"/>
      <c r="AE28" s="176" t="s">
        <v>116</v>
      </c>
      <c r="AF28" s="150"/>
      <c r="AG28" s="113">
        <f t="shared" si="4"/>
        <v>46443</v>
      </c>
      <c r="AH28" s="129"/>
      <c r="AI28" s="97"/>
      <c r="AJ28" s="97"/>
      <c r="AK28" s="170"/>
      <c r="AL28" s="95"/>
      <c r="AM28" s="113">
        <f t="shared" si="5"/>
        <v>46471</v>
      </c>
      <c r="AN28" s="129"/>
      <c r="AO28" s="97"/>
      <c r="AP28" s="97"/>
      <c r="AQ28" s="177"/>
      <c r="AR28" s="149"/>
      <c r="AS28" s="113">
        <f t="shared" si="6"/>
        <v>46502</v>
      </c>
      <c r="AT28" s="129"/>
      <c r="AU28" s="97"/>
      <c r="AV28" s="97"/>
      <c r="AW28" s="158"/>
      <c r="AX28" s="95"/>
      <c r="AY28" s="113">
        <f t="shared" si="7"/>
        <v>46532</v>
      </c>
      <c r="AZ28" s="129"/>
      <c r="BA28" s="97"/>
      <c r="BB28" s="97"/>
      <c r="BC28" s="166"/>
      <c r="BD28" s="95"/>
      <c r="BE28" s="113">
        <f t="shared" si="8"/>
        <v>46563</v>
      </c>
      <c r="BF28" s="129"/>
      <c r="BG28" s="97"/>
      <c r="BH28" s="97"/>
      <c r="BI28" s="98"/>
      <c r="BJ28" s="95"/>
    </row>
    <row r="29" spans="1:62" ht="41.25" customHeight="1" x14ac:dyDescent="0.25">
      <c r="A29" s="62">
        <v>26</v>
      </c>
      <c r="B29" s="95"/>
      <c r="C29" s="113">
        <f t="shared" si="9"/>
        <v>46291</v>
      </c>
      <c r="D29" s="129"/>
      <c r="E29" s="97"/>
      <c r="F29" s="97"/>
      <c r="G29" s="98"/>
      <c r="H29" s="149"/>
      <c r="I29" s="113">
        <f t="shared" si="0"/>
        <v>46321</v>
      </c>
      <c r="J29" s="129"/>
      <c r="K29" s="97"/>
      <c r="L29" s="97"/>
      <c r="M29" s="170"/>
      <c r="N29" s="95"/>
      <c r="O29" s="113">
        <f t="shared" si="1"/>
        <v>46352</v>
      </c>
      <c r="P29" s="129"/>
      <c r="Q29" s="97"/>
      <c r="R29" s="97"/>
      <c r="S29" s="177"/>
      <c r="T29" s="149"/>
      <c r="U29" s="113">
        <f t="shared" si="2"/>
        <v>46382</v>
      </c>
      <c r="V29" s="129"/>
      <c r="W29" s="97"/>
      <c r="X29" s="97"/>
      <c r="Y29" s="170"/>
      <c r="Z29" s="95"/>
      <c r="AA29" s="113">
        <f t="shared" si="3"/>
        <v>46413</v>
      </c>
      <c r="AB29" s="129"/>
      <c r="AC29" s="97"/>
      <c r="AD29" s="97"/>
      <c r="AE29" s="177"/>
      <c r="AF29" s="150"/>
      <c r="AG29" s="113">
        <f t="shared" si="4"/>
        <v>46444</v>
      </c>
      <c r="AH29" s="129"/>
      <c r="AI29" s="97"/>
      <c r="AJ29" s="97"/>
      <c r="AK29" s="170"/>
      <c r="AL29" s="95"/>
      <c r="AM29" s="113">
        <f t="shared" si="5"/>
        <v>46472</v>
      </c>
      <c r="AN29" s="129"/>
      <c r="AO29" s="97"/>
      <c r="AP29" s="97"/>
      <c r="AQ29" s="178"/>
      <c r="AR29" s="149"/>
      <c r="AS29" s="113">
        <f t="shared" si="6"/>
        <v>46503</v>
      </c>
      <c r="AT29" s="129"/>
      <c r="AU29" s="97"/>
      <c r="AV29" s="97"/>
      <c r="AW29" s="170" t="s">
        <v>126</v>
      </c>
      <c r="AX29" s="149"/>
      <c r="AY29" s="113">
        <f t="shared" si="7"/>
        <v>46533</v>
      </c>
      <c r="AZ29" s="129"/>
      <c r="BA29" s="97"/>
      <c r="BB29" s="97"/>
      <c r="BC29" s="98"/>
      <c r="BD29" s="95"/>
      <c r="BE29" s="113">
        <f t="shared" si="8"/>
        <v>46564</v>
      </c>
      <c r="BF29" s="129"/>
      <c r="BG29" s="97"/>
      <c r="BH29" s="97"/>
      <c r="BI29" s="98"/>
      <c r="BJ29" s="95"/>
    </row>
    <row r="30" spans="1:62" ht="41.25" customHeight="1" thickBot="1" x14ac:dyDescent="0.3">
      <c r="A30" s="62">
        <v>27</v>
      </c>
      <c r="B30" s="95"/>
      <c r="C30" s="113">
        <f t="shared" si="9"/>
        <v>46292</v>
      </c>
      <c r="D30" s="129"/>
      <c r="E30" s="97"/>
      <c r="F30" s="97"/>
      <c r="G30" s="98"/>
      <c r="H30" s="149"/>
      <c r="I30" s="113">
        <f t="shared" si="0"/>
        <v>46322</v>
      </c>
      <c r="J30" s="129"/>
      <c r="K30" s="97"/>
      <c r="L30" s="97"/>
      <c r="M30" s="170"/>
      <c r="N30" s="95"/>
      <c r="O30" s="113">
        <f t="shared" si="1"/>
        <v>46353</v>
      </c>
      <c r="P30" s="129"/>
      <c r="Q30" s="97"/>
      <c r="R30" s="97"/>
      <c r="S30" s="178"/>
      <c r="T30" s="149"/>
      <c r="U30" s="113">
        <f t="shared" si="2"/>
        <v>46383</v>
      </c>
      <c r="V30" s="129"/>
      <c r="W30" s="97"/>
      <c r="X30" s="97"/>
      <c r="Y30" s="170"/>
      <c r="Z30" s="95"/>
      <c r="AA30" s="113">
        <f t="shared" si="3"/>
        <v>46414</v>
      </c>
      <c r="AB30" s="129"/>
      <c r="AC30" s="97"/>
      <c r="AD30" s="97"/>
      <c r="AE30" s="177"/>
      <c r="AF30" s="150"/>
      <c r="AG30" s="113">
        <f t="shared" si="4"/>
        <v>46445</v>
      </c>
      <c r="AH30" s="129"/>
      <c r="AI30" s="97"/>
      <c r="AJ30" s="97"/>
      <c r="AK30" s="170"/>
      <c r="AL30" s="95"/>
      <c r="AM30" s="113">
        <f t="shared" si="5"/>
        <v>46473</v>
      </c>
      <c r="AN30" s="129"/>
      <c r="AO30" s="97"/>
      <c r="AP30" s="97"/>
      <c r="AQ30" s="98"/>
      <c r="AR30" s="95"/>
      <c r="AS30" s="113">
        <f t="shared" si="6"/>
        <v>46504</v>
      </c>
      <c r="AT30" s="129"/>
      <c r="AU30" s="97"/>
      <c r="AV30" s="97"/>
      <c r="AW30" s="170"/>
      <c r="AX30" s="149"/>
      <c r="AY30" s="113">
        <f t="shared" si="7"/>
        <v>46534</v>
      </c>
      <c r="AZ30" s="129"/>
      <c r="BA30" s="97"/>
      <c r="BB30" s="97"/>
      <c r="BC30" s="98"/>
      <c r="BD30" s="95"/>
      <c r="BE30" s="113">
        <f t="shared" si="8"/>
        <v>46565</v>
      </c>
      <c r="BF30" s="129"/>
      <c r="BG30" s="97"/>
      <c r="BH30" s="97"/>
      <c r="BI30" s="98"/>
      <c r="BJ30" s="95"/>
    </row>
    <row r="31" spans="1:62" ht="41.25" customHeight="1" x14ac:dyDescent="0.25">
      <c r="A31" s="62">
        <v>28</v>
      </c>
      <c r="B31" s="95"/>
      <c r="C31" s="113">
        <f t="shared" si="9"/>
        <v>46293</v>
      </c>
      <c r="D31" s="129"/>
      <c r="E31" s="97"/>
      <c r="F31" s="97"/>
      <c r="G31" s="179" t="s">
        <v>106</v>
      </c>
      <c r="H31" s="149"/>
      <c r="I31" s="113">
        <f t="shared" si="0"/>
        <v>46323</v>
      </c>
      <c r="J31" s="129"/>
      <c r="K31" s="97"/>
      <c r="L31" s="97"/>
      <c r="M31" s="170"/>
      <c r="N31" s="95"/>
      <c r="O31" s="113">
        <f t="shared" si="1"/>
        <v>46354</v>
      </c>
      <c r="P31" s="129"/>
      <c r="Q31" s="97"/>
      <c r="R31" s="97"/>
      <c r="S31" s="98"/>
      <c r="T31" s="149"/>
      <c r="U31" s="113">
        <f t="shared" si="2"/>
        <v>46384</v>
      </c>
      <c r="V31" s="129"/>
      <c r="W31" s="97"/>
      <c r="X31" s="97"/>
      <c r="Y31" s="170"/>
      <c r="Z31" s="95"/>
      <c r="AA31" s="113">
        <f t="shared" si="3"/>
        <v>46415</v>
      </c>
      <c r="AB31" s="129"/>
      <c r="AC31" s="97"/>
      <c r="AD31" s="97"/>
      <c r="AE31" s="177"/>
      <c r="AF31" s="150"/>
      <c r="AG31" s="113">
        <f t="shared" si="4"/>
        <v>46446</v>
      </c>
      <c r="AH31" s="129"/>
      <c r="AI31" s="97"/>
      <c r="AJ31" s="97"/>
      <c r="AK31" s="175"/>
      <c r="AL31" s="95"/>
      <c r="AM31" s="113">
        <f t="shared" si="5"/>
        <v>46474</v>
      </c>
      <c r="AN31" s="129"/>
      <c r="AO31" s="97"/>
      <c r="AP31" s="97"/>
      <c r="AQ31" s="98"/>
      <c r="AR31" s="95"/>
      <c r="AS31" s="113">
        <f t="shared" si="6"/>
        <v>46505</v>
      </c>
      <c r="AT31" s="129"/>
      <c r="AU31" s="97"/>
      <c r="AV31" s="97"/>
      <c r="AW31" s="170"/>
      <c r="AX31" s="149"/>
      <c r="AY31" s="113">
        <f t="shared" si="7"/>
        <v>46535</v>
      </c>
      <c r="AZ31" s="129"/>
      <c r="BA31" s="97"/>
      <c r="BB31" s="97"/>
      <c r="BC31" s="98"/>
      <c r="BD31" s="95"/>
      <c r="BE31" s="113">
        <f t="shared" si="8"/>
        <v>46566</v>
      </c>
      <c r="BF31" s="129"/>
      <c r="BG31" s="97"/>
      <c r="BH31" s="97"/>
      <c r="BI31" s="98"/>
      <c r="BJ31" s="95"/>
    </row>
    <row r="32" spans="1:62" ht="41.25" customHeight="1" x14ac:dyDescent="0.2">
      <c r="A32" s="62">
        <v>29</v>
      </c>
      <c r="B32" s="95" t="s">
        <v>1</v>
      </c>
      <c r="C32" s="130">
        <f>IF(OR(MONTH(C$31)&lt;&gt;MONTH(C$31+1),C$31=59),REPT("/",100),C31+1)</f>
        <v>46294</v>
      </c>
      <c r="D32" s="129"/>
      <c r="E32" s="97"/>
      <c r="F32" s="97"/>
      <c r="G32" s="177"/>
      <c r="H32" s="149" t="s">
        <v>1</v>
      </c>
      <c r="I32" s="130">
        <f>IF(OR(MONTH(I$31)&lt;&gt;MONTH(I$31+1),I$31=59),REPT("/",100),I31+1)</f>
        <v>46324</v>
      </c>
      <c r="J32" s="129"/>
      <c r="K32" s="97"/>
      <c r="L32" s="97"/>
      <c r="M32" s="170"/>
      <c r="N32" s="95" t="s">
        <v>1</v>
      </c>
      <c r="O32" s="130">
        <f>IF(MONTH(O$31)&lt;&gt;MONTH(O$31+1),REPT("/",100),O31+1)</f>
        <v>46355</v>
      </c>
      <c r="P32" s="129"/>
      <c r="Q32" s="97"/>
      <c r="R32" s="97"/>
      <c r="S32" s="98"/>
      <c r="T32" s="149" t="s">
        <v>1</v>
      </c>
      <c r="U32" s="130">
        <f>IF(MONTH(U$31)&lt;&gt;MONTH(U$31+1),REPT("/",100),U31+1)</f>
        <v>46385</v>
      </c>
      <c r="V32" s="129"/>
      <c r="W32" s="97"/>
      <c r="X32" s="97"/>
      <c r="Y32" s="170"/>
      <c r="Z32" s="95" t="s">
        <v>1</v>
      </c>
      <c r="AA32" s="130">
        <f>IF(MONTH(AA$31)&lt;&gt;MONTH(AA$31+1),REPT("/",100),AA31+1)</f>
        <v>46416</v>
      </c>
      <c r="AB32" s="129"/>
      <c r="AC32" s="97"/>
      <c r="AD32" s="97"/>
      <c r="AE32" s="178"/>
      <c r="AF32" s="95" t="s">
        <v>1</v>
      </c>
      <c r="AG32" s="130" t="str">
        <f>IF(MONTH(AG$31)&lt;&gt;MONTH(AG$31+1),REPT("/",100),AG31+1)</f>
        <v>////////////////////////////////////////////////////////////////////////////////////////////////////</v>
      </c>
      <c r="AH32" s="129"/>
      <c r="AI32" s="97"/>
      <c r="AJ32" s="97"/>
      <c r="AK32" s="98"/>
      <c r="AL32" s="95" t="s">
        <v>1</v>
      </c>
      <c r="AM32" s="130">
        <f>IF(MONTH(AM$31)&lt;&gt;MONTH(AM$31+1),REPT("/",100),AM31+1)</f>
        <v>46475</v>
      </c>
      <c r="AN32" s="129"/>
      <c r="AO32" s="97"/>
      <c r="AP32" s="97"/>
      <c r="AQ32" s="98"/>
      <c r="AR32" s="95" t="s">
        <v>1</v>
      </c>
      <c r="AS32" s="130">
        <f>IF(MONTH(AS$31)&lt;&gt;MONTH(AS$31+1),REPT("/",100),AS31+1)</f>
        <v>46506</v>
      </c>
      <c r="AT32" s="129"/>
      <c r="AU32" s="97"/>
      <c r="AV32" s="97"/>
      <c r="AW32" s="170"/>
      <c r="AX32" s="149" t="s">
        <v>1</v>
      </c>
      <c r="AY32" s="130">
        <f>IF(MONTH(AY$31)&lt;&gt;MONTH(AY$31+1),REPT("/",100),AY31+1)</f>
        <v>46536</v>
      </c>
      <c r="AZ32" s="129"/>
      <c r="BA32" s="97"/>
      <c r="BB32" s="97"/>
      <c r="BC32" s="98"/>
      <c r="BD32" s="95" t="s">
        <v>1</v>
      </c>
      <c r="BE32" s="130">
        <f>IF(MONTH(BE$31)&lt;&gt;MONTH(BE$31+1),REPT("/",100),BE31+1)</f>
        <v>46567</v>
      </c>
      <c r="BF32" s="129"/>
      <c r="BG32" s="97"/>
      <c r="BH32" s="97"/>
      <c r="BI32" s="98"/>
      <c r="BJ32" s="95" t="s">
        <v>1</v>
      </c>
    </row>
    <row r="33" spans="1:62" ht="41.25" customHeight="1" x14ac:dyDescent="0.2">
      <c r="A33" s="62">
        <v>30</v>
      </c>
      <c r="B33" s="95" t="s">
        <v>1</v>
      </c>
      <c r="C33" s="130">
        <f>IF(MONTH(C$31)&lt;&gt;MONTH(C$31+2),REPT("/",100),C32+1)</f>
        <v>46295</v>
      </c>
      <c r="D33" s="129"/>
      <c r="E33" s="97"/>
      <c r="F33" s="97"/>
      <c r="G33" s="178"/>
      <c r="H33" s="149" t="s">
        <v>1</v>
      </c>
      <c r="I33" s="130">
        <f>IF(MONTH(I$31)&lt;&gt;MONTH(I$31+2),REPT("/",100),I32+1)</f>
        <v>46325</v>
      </c>
      <c r="J33" s="129"/>
      <c r="K33" s="97"/>
      <c r="L33" s="97"/>
      <c r="M33" s="170"/>
      <c r="N33" s="95" t="s">
        <v>1</v>
      </c>
      <c r="O33" s="130">
        <f>IF(MONTH(O$31)&lt;&gt;MONTH(O$31+2),REPT("/",100),O32+1)</f>
        <v>46356</v>
      </c>
      <c r="P33" s="129"/>
      <c r="Q33" s="97"/>
      <c r="R33" s="97"/>
      <c r="S33" s="156" t="s">
        <v>125</v>
      </c>
      <c r="T33" s="149" t="s">
        <v>1</v>
      </c>
      <c r="U33" s="130">
        <f>IF(MONTH(U$31)&lt;&gt;MONTH(U$31+2),REPT("/",100),U32+1)</f>
        <v>46386</v>
      </c>
      <c r="V33" s="129"/>
      <c r="W33" s="97"/>
      <c r="X33" s="97"/>
      <c r="Y33" s="170"/>
      <c r="Z33" s="95" t="s">
        <v>1</v>
      </c>
      <c r="AA33" s="130">
        <f>IF(MONTH(AA$31)&lt;&gt;MONTH(AA$31+2),REPT("/",100),AA32+1)</f>
        <v>46417</v>
      </c>
      <c r="AB33" s="129"/>
      <c r="AC33" s="97"/>
      <c r="AD33" s="97"/>
      <c r="AE33" s="98"/>
      <c r="AF33" s="95" t="s">
        <v>1</v>
      </c>
      <c r="AG33" s="130" t="str">
        <f>IF(MONTH(AG$31)&lt;&gt;MONTH(AG$31+2),REPT("/",100),AG32+1)</f>
        <v>////////////////////////////////////////////////////////////////////////////////////////////////////</v>
      </c>
      <c r="AH33" s="129"/>
      <c r="AI33" s="97"/>
      <c r="AJ33" s="97"/>
      <c r="AK33" s="98"/>
      <c r="AL33" s="95" t="s">
        <v>1</v>
      </c>
      <c r="AM33" s="130">
        <f>IF(MONTH(AM$31)&lt;&gt;MONTH(AM$31+2),REPT("/",100),AM32+1)</f>
        <v>46476</v>
      </c>
      <c r="AN33" s="129"/>
      <c r="AO33" s="97"/>
      <c r="AP33" s="97"/>
      <c r="AQ33" s="163" t="s">
        <v>132</v>
      </c>
      <c r="AR33" s="95" t="s">
        <v>1</v>
      </c>
      <c r="AS33" s="130">
        <f>IF(MONTH(AS$31)&lt;&gt;MONTH(AS$31+2),REPT("/",100),AS32+1)</f>
        <v>46507</v>
      </c>
      <c r="AT33" s="129"/>
      <c r="AU33" s="97"/>
      <c r="AV33" s="97"/>
      <c r="AW33" s="175"/>
      <c r="AX33" s="95" t="s">
        <v>1</v>
      </c>
      <c r="AY33" s="130">
        <f>IF(MONTH(AY$31)&lt;&gt;MONTH(AY$31+2),REPT("/",100),AY32+1)</f>
        <v>46537</v>
      </c>
      <c r="AZ33" s="129"/>
      <c r="BA33" s="97"/>
      <c r="BB33" s="97"/>
      <c r="BC33" s="98"/>
      <c r="BD33" s="95" t="s">
        <v>1</v>
      </c>
      <c r="BE33" s="130">
        <f>IF(MONTH(BE$31)&lt;&gt;MONTH(BE$31+2),REPT("/",100),BE32+1)</f>
        <v>46568</v>
      </c>
      <c r="BF33" s="129"/>
      <c r="BG33" s="97"/>
      <c r="BH33" s="97"/>
      <c r="BI33" s="98"/>
      <c r="BJ33" s="95" t="s">
        <v>1</v>
      </c>
    </row>
    <row r="34" spans="1:62" ht="41.25" customHeight="1" thickBot="1" x14ac:dyDescent="0.25">
      <c r="A34" s="62">
        <v>31</v>
      </c>
      <c r="B34" s="95" t="s">
        <v>1</v>
      </c>
      <c r="C34" s="130" t="str">
        <f>IF(MONTH(C$31)&lt;&gt;MONTH(C$31+3),REPT("/",100),C33+1)</f>
        <v>////////////////////////////////////////////////////////////////////////////////////////////////////</v>
      </c>
      <c r="D34" s="129"/>
      <c r="E34" s="97"/>
      <c r="F34" s="97"/>
      <c r="G34" s="98"/>
      <c r="H34" s="149" t="s">
        <v>1</v>
      </c>
      <c r="I34" s="130">
        <f>IF(MONTH(I$31)&lt;&gt;MONTH(I$31+3),REPT("/",100),I33+1)</f>
        <v>46326</v>
      </c>
      <c r="J34" s="129"/>
      <c r="K34" s="97"/>
      <c r="L34" s="97"/>
      <c r="M34" s="171"/>
      <c r="N34" s="95" t="s">
        <v>1</v>
      </c>
      <c r="O34" s="130" t="str">
        <f>IF(MONTH(O$31)&lt;&gt;MONTH(O$31+3),REPT("/",100),O33+1)</f>
        <v>////////////////////////////////////////////////////////////////////////////////////////////////////</v>
      </c>
      <c r="P34" s="129"/>
      <c r="Q34" s="97"/>
      <c r="R34" s="97"/>
      <c r="S34" s="98"/>
      <c r="T34" s="149" t="s">
        <v>1</v>
      </c>
      <c r="U34" s="130">
        <f>IF(MONTH(U$31)&lt;&gt;MONTH(U$31+3),REPT("/",100),U33+1)</f>
        <v>46387</v>
      </c>
      <c r="V34" s="129"/>
      <c r="W34" s="97"/>
      <c r="X34" s="97"/>
      <c r="Y34" s="175"/>
      <c r="Z34" s="95" t="s">
        <v>1</v>
      </c>
      <c r="AA34" s="130">
        <f>IF(MONTH(AA$31)&lt;&gt;MONTH(AA$31+3),REPT("/",100),AA33+1)</f>
        <v>46418</v>
      </c>
      <c r="AB34" s="129"/>
      <c r="AC34" s="97"/>
      <c r="AD34" s="97"/>
      <c r="AE34" s="98"/>
      <c r="AF34" s="95" t="s">
        <v>1</v>
      </c>
      <c r="AG34" s="130" t="str">
        <f>IF(MONTH(AG$31)&lt;&gt;MONTH(AG$31+3),REPT("/",100),AG33+1)</f>
        <v>////////////////////////////////////////////////////////////////////////////////////////////////////</v>
      </c>
      <c r="AH34" s="129"/>
      <c r="AI34" s="97"/>
      <c r="AJ34" s="97"/>
      <c r="AK34" s="98"/>
      <c r="AL34" s="95" t="s">
        <v>1</v>
      </c>
      <c r="AM34" s="130">
        <f>IF(MONTH(AM$31)&lt;&gt;MONTH(AM$31+3),REPT("/",100),AM33+1)</f>
        <v>46477</v>
      </c>
      <c r="AN34" s="129"/>
      <c r="AO34" s="97"/>
      <c r="AP34" s="97"/>
      <c r="AQ34" s="164"/>
      <c r="AR34" s="95" t="s">
        <v>1</v>
      </c>
      <c r="AS34" s="130" t="str">
        <f>IF(MONTH(AS$31)&lt;&gt;MONTH(AS$31+3),REPT("/",100),AS33+1)</f>
        <v>////////////////////////////////////////////////////////////////////////////////////////////////////</v>
      </c>
      <c r="AT34" s="129"/>
      <c r="AU34" s="97"/>
      <c r="AV34" s="97"/>
      <c r="AW34" s="98"/>
      <c r="AX34" s="95" t="s">
        <v>1</v>
      </c>
      <c r="AY34" s="130">
        <f>IF(MONTH(AY$31)&lt;&gt;MONTH(AY$31+3),REPT("/",100),AY33+1)</f>
        <v>46538</v>
      </c>
      <c r="AZ34" s="129"/>
      <c r="BA34" s="97"/>
      <c r="BB34" s="97"/>
      <c r="BC34" s="98"/>
      <c r="BD34" s="95" t="s">
        <v>1</v>
      </c>
      <c r="BE34" s="130" t="str">
        <f>IF(MONTH(BE$31)&lt;&gt;MONTH(BE$31+3),REPT("/",100),BE33+1)</f>
        <v>////////////////////////////////////////////////////////////////////////////////////////////////////</v>
      </c>
      <c r="BF34" s="129"/>
      <c r="BG34" s="97"/>
      <c r="BH34" s="97"/>
      <c r="BI34" s="98"/>
      <c r="BJ34" s="95" t="s">
        <v>1</v>
      </c>
    </row>
    <row r="35" spans="1:62" x14ac:dyDescent="0.25">
      <c r="B35" s="29"/>
      <c r="C35" s="29" t="s">
        <v>1</v>
      </c>
      <c r="D35" s="1" t="s">
        <v>1</v>
      </c>
      <c r="E35" s="1"/>
      <c r="F35" s="1"/>
      <c r="G35" s="1" t="s">
        <v>1</v>
      </c>
      <c r="H35" s="29"/>
      <c r="I35" s="187">
        <v>41321.752083333333</v>
      </c>
      <c r="J35" s="187"/>
      <c r="K35" s="187"/>
      <c r="L35" s="187"/>
      <c r="M35" s="187"/>
      <c r="N35" s="29"/>
      <c r="O35" s="32" t="s">
        <v>1</v>
      </c>
      <c r="P35" s="39" t="s">
        <v>27</v>
      </c>
      <c r="Q35" s="39"/>
      <c r="R35" s="39"/>
      <c r="S35" s="78" t="str">
        <f>IF(YEAR(DateInitiale)=YEAR(MAX(2:2)),TEXT(C2,"aaaa"),TEXT(DateInitiale,"mmm aaaa - ")&amp;TEXT(MAX(2:2),"mmm aaaa"))</f>
        <v>sept 2026 - juin 2027</v>
      </c>
      <c r="T35" s="29"/>
      <c r="U35" s="32" t="s">
        <v>1</v>
      </c>
      <c r="V35" s="1" t="s">
        <v>1</v>
      </c>
      <c r="W35" s="39"/>
      <c r="X35" s="39"/>
      <c r="Y35" s="37"/>
      <c r="Z35" s="29"/>
      <c r="AA35" s="138">
        <f>'vacances scolaires'!B10</f>
        <v>1667099</v>
      </c>
      <c r="AB35" s="1" t="s">
        <v>1</v>
      </c>
      <c r="AC35" s="39"/>
      <c r="AD35" s="39"/>
      <c r="AF35" s="29"/>
      <c r="AH35" s="1" t="s">
        <v>1</v>
      </c>
      <c r="AI35" s="39"/>
      <c r="AJ35" s="39"/>
      <c r="AL35" s="29"/>
      <c r="AM35" s="32" t="s">
        <v>1</v>
      </c>
      <c r="AN35" s="1" t="s">
        <v>1</v>
      </c>
      <c r="AO35" s="39"/>
      <c r="AP35" s="39"/>
      <c r="AR35" s="29"/>
      <c r="AS35" s="32" t="s">
        <v>1</v>
      </c>
      <c r="AT35" s="1" t="s">
        <v>1</v>
      </c>
      <c r="AU35" s="39"/>
      <c r="AV35" s="39"/>
      <c r="AW35" s="37" t="s">
        <v>1</v>
      </c>
      <c r="AX35" s="29"/>
      <c r="AY35" s="32" t="s">
        <v>1</v>
      </c>
      <c r="AZ35" s="1" t="s">
        <v>1</v>
      </c>
      <c r="BA35" s="39"/>
      <c r="BB35" s="39"/>
      <c r="BC35" s="37" t="s">
        <v>1</v>
      </c>
      <c r="BD35" s="29"/>
      <c r="BE35" s="32" t="s">
        <v>1</v>
      </c>
      <c r="BF35" s="1" t="s">
        <v>1</v>
      </c>
      <c r="BG35" s="39"/>
      <c r="BH35" s="39"/>
      <c r="BI35" s="37" t="s">
        <v>1</v>
      </c>
      <c r="BJ35" s="29"/>
    </row>
    <row r="36" spans="1:62" ht="12.75" x14ac:dyDescent="0.2">
      <c r="A36"/>
      <c r="B36"/>
      <c r="C36"/>
      <c r="D36"/>
      <c r="E36"/>
      <c r="F36"/>
      <c r="G36"/>
      <c r="H36"/>
      <c r="I36" s="119" t="str">
        <f ca="1">CELL("filename",A1)</f>
        <v>F:\Présidence Nicolas Gasnier\Olympiade 2025 - 2028\Saison 2025-2026\Réunion de bureau\Fin de saison\[calendrier vierge saison 2026- 2027.xlsx]Planning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</row>
    <row r="37" spans="1:62" x14ac:dyDescent="0.25">
      <c r="I37" s="33" t="s">
        <v>0</v>
      </c>
      <c r="O37" s="33" t="s">
        <v>0</v>
      </c>
      <c r="U37" s="33" t="s">
        <v>0</v>
      </c>
      <c r="AM37" s="33" t="s">
        <v>0</v>
      </c>
      <c r="AS37" s="33" t="s">
        <v>0</v>
      </c>
      <c r="AY37" s="33" t="s">
        <v>0</v>
      </c>
      <c r="BE37" s="33" t="s">
        <v>0</v>
      </c>
    </row>
  </sheetData>
  <mergeCells count="61">
    <mergeCell ref="AX3:BC3"/>
    <mergeCell ref="BE2:BI2"/>
    <mergeCell ref="BD3:BI3"/>
    <mergeCell ref="AY1:BC1"/>
    <mergeCell ref="O2:S2"/>
    <mergeCell ref="N3:S3"/>
    <mergeCell ref="U2:Y2"/>
    <mergeCell ref="T3:Y3"/>
    <mergeCell ref="AM2:AQ2"/>
    <mergeCell ref="AL3:AQ3"/>
    <mergeCell ref="AS2:AW2"/>
    <mergeCell ref="AR3:AW3"/>
    <mergeCell ref="AY2:BC2"/>
    <mergeCell ref="AG2:AK2"/>
    <mergeCell ref="AF3:AK3"/>
    <mergeCell ref="AA2:AE2"/>
    <mergeCell ref="Z3:AE3"/>
    <mergeCell ref="I35:M35"/>
    <mergeCell ref="C2:G2"/>
    <mergeCell ref="I2:M2"/>
    <mergeCell ref="H3:M3"/>
    <mergeCell ref="C3:G3"/>
    <mergeCell ref="G17:G19"/>
    <mergeCell ref="D10:G11"/>
    <mergeCell ref="G31:G33"/>
    <mergeCell ref="M4:M5"/>
    <mergeCell ref="M8:M12"/>
    <mergeCell ref="M15:M19"/>
    <mergeCell ref="S5:S9"/>
    <mergeCell ref="S19:S23"/>
    <mergeCell ref="AK18:AK22"/>
    <mergeCell ref="AQ11:AQ15"/>
    <mergeCell ref="AQ18:AQ22"/>
    <mergeCell ref="S26:S30"/>
    <mergeCell ref="Y10:Y14"/>
    <mergeCell ref="Y17:Y21"/>
    <mergeCell ref="AE7:AE11"/>
    <mergeCell ref="AE21:AE25"/>
    <mergeCell ref="AE28:AE32"/>
    <mergeCell ref="BI4:BI7"/>
    <mergeCell ref="M20:M34"/>
    <mergeCell ref="S12:S16"/>
    <mergeCell ref="Y23:Y34"/>
    <mergeCell ref="AQ25:AQ29"/>
    <mergeCell ref="AW8:AW12"/>
    <mergeCell ref="AW15:AW19"/>
    <mergeCell ref="Y4:Y7"/>
    <mergeCell ref="AE4:AE6"/>
    <mergeCell ref="AE14:AE18"/>
    <mergeCell ref="AK24:AK31"/>
    <mergeCell ref="AQ4:AQ8"/>
    <mergeCell ref="AW20:AW27"/>
    <mergeCell ref="AW29:AW33"/>
    <mergeCell ref="AK4:AK8"/>
    <mergeCell ref="AK11:AK15"/>
    <mergeCell ref="AQ33:AQ34"/>
    <mergeCell ref="AW4:AW5"/>
    <mergeCell ref="BC6:BC7"/>
    <mergeCell ref="BC13:BC14"/>
    <mergeCell ref="BC21:BC22"/>
    <mergeCell ref="BC27:BC28"/>
  </mergeCells>
  <phoneticPr fontId="0" type="noConversion"/>
  <conditionalFormatting sqref="I2 O2 U2 AA2 AG2 AM2 AS2 AY2 BE2">
    <cfRule type="expression" dxfId="422" priority="595" stopIfTrue="1">
      <formula>H3&lt;1</formula>
    </cfRule>
    <cfRule type="expression" dxfId="421" priority="596" stopIfTrue="1">
      <formula>H3=1</formula>
    </cfRule>
    <cfRule type="expression" dxfId="420" priority="597" stopIfTrue="1">
      <formula>H3&gt;1</formula>
    </cfRule>
  </conditionalFormatting>
  <conditionalFormatting sqref="C2">
    <cfRule type="expression" dxfId="419" priority="598" stopIfTrue="1">
      <formula>C3&lt;1</formula>
    </cfRule>
    <cfRule type="expression" dxfId="418" priority="599" stopIfTrue="1">
      <formula>C3=1</formula>
    </cfRule>
    <cfRule type="expression" dxfId="417" priority="600" stopIfTrue="1">
      <formula>C3&gt;1</formula>
    </cfRule>
  </conditionalFormatting>
  <conditionalFormatting sqref="BG4:BG31 K4:K31 E4:E9 Q4:Q31 W4:W31 AC4:AC31 AO4:AO31 AU4:AU31 BA4:BA31 AI4:AI31 E12:E31">
    <cfRule type="expression" dxfId="416" priority="601" stopIfTrue="1">
      <formula>AND(COUNTIF(fériés,MAX(B4:E4)),NOT(sans_fond))</formula>
    </cfRule>
    <cfRule type="expression" dxfId="415" priority="602" stopIfTrue="1">
      <formula>AND(MOD(MAX(B4:E4),7)=0,NOT(samedi_ouvrable),NOT(sans_fond))</formula>
    </cfRule>
    <cfRule type="expression" dxfId="414" priority="603" stopIfTrue="1">
      <formula>AND(MOD(MAX(B4:E4),7)=1,NOT(sans_fond))</formula>
    </cfRule>
  </conditionalFormatting>
  <conditionalFormatting sqref="BH4:BH31 L4:L31 F4:F9 R4:R31 X4:X31 AD4:AD31 AP4:AP31 AV4:AV31 BB4:BB31 AJ4:AJ31 F12:F31">
    <cfRule type="expression" dxfId="413" priority="604" stopIfTrue="1">
      <formula>AND(COUNTIF(fériés,MAX(B4:F4)),NOT(sans_fond))</formula>
    </cfRule>
    <cfRule type="expression" dxfId="412" priority="605" stopIfTrue="1">
      <formula>AND(MOD(MAX(B4:F4),7)=0,NOT(samedi_ouvrable),NOT(sans_fond))</formula>
    </cfRule>
    <cfRule type="expression" dxfId="411" priority="606" stopIfTrue="1">
      <formula>AND(MOD(MAX(B4:F4),7)=1,NOT(sans_fond))</formula>
    </cfRule>
  </conditionalFormatting>
  <conditionalFormatting sqref="AZ4:AZ31 BF4:BF31 D4:D9 J4:J31 P4:P31 V4:V31 AB4:AB31 AN4:AN31 AT4:AT31 AH4:AH31 D12:D31">
    <cfRule type="expression" dxfId="410" priority="607" stopIfTrue="1">
      <formula>AND(COUNTIF(fériés,MAX(B4:D4)),NOT(sans_fond))</formula>
    </cfRule>
    <cfRule type="expression" dxfId="409" priority="608" stopIfTrue="1">
      <formula>AND(MOD(MAX(B4:D4),7)=0,NOT(samedi_ouvrable),NOT(sans_fond) )</formula>
    </cfRule>
    <cfRule type="expression" dxfId="408" priority="609" stopIfTrue="1">
      <formula>AND(MOD(MAX(B4:D4),7)=1,NOT(sans_fond))</formula>
    </cfRule>
  </conditionalFormatting>
  <conditionalFormatting sqref="BI8:BI31 M4 G4:G9 S4 Y8:Y9 AE4 AQ4 BC4:BC5 AK9:AK10 G22:G30 G12:G16 M6:M7 M13:M14 S10:S11 S24:S25 S31 Y15:Y16 Y22 AE12:AE13 AE26:AE27 AK16:AK17 AK23 AQ16:AQ17 AQ23:AQ24 AQ30:AQ31 AW13:AW14 AW28 S17:S18 AE19:AE20 AQ9:AQ10 BC8:BC12 BC15:BC20 BC23:BC26 BC29:BC31 AW6:AW7">
    <cfRule type="expression" dxfId="407" priority="610" stopIfTrue="1">
      <formula>AND(COUNTIF(fériés,MAX(B4:G4)),NOT(sans_fond))</formula>
    </cfRule>
    <cfRule type="expression" dxfId="406" priority="611" stopIfTrue="1">
      <formula>AND(MOD(MAX(B4:G4),7)=0,NOT(samedi_ouvrable),NOT(sans_fond))</formula>
    </cfRule>
    <cfRule type="expression" dxfId="405" priority="612" stopIfTrue="1">
      <formula>AND(MOD(MAX(B4:G4),7)=1,NOT(sans_fond))</formula>
    </cfRule>
  </conditionalFormatting>
  <conditionalFormatting sqref="I4:I31 C4:C31 O4:O31 U4:U31 AA4:AA31 AM4:AM31 AS4:AS31 AY4:AY31 BE4:BE31 AG4:AG31">
    <cfRule type="expression" dxfId="404" priority="613" stopIfTrue="1">
      <formula>COUNTIF(fériés,MAX(B4:C4))</formula>
    </cfRule>
    <cfRule type="expression" dxfId="403" priority="614" stopIfTrue="1">
      <formula>AND(MOD(MAX(B4:C4),7)=0,NOT(samedi_ouvrable))</formula>
    </cfRule>
    <cfRule type="expression" dxfId="402" priority="615" stopIfTrue="1">
      <formula>MOD(MAX(B4:C4),7)=1</formula>
    </cfRule>
  </conditionalFormatting>
  <conditionalFormatting sqref="C32:C34 O32:O34 AA32:AA34 AG32:AG34 U32:U34 AM32:AM34 AS32:AS34 AY32:AY34 BE32:BE34 I32:I34">
    <cfRule type="expression" dxfId="401" priority="616" stopIfTrue="1">
      <formula>AND(COUNTIF(fériés,MAX(B32:C32)),MAX(B32:C32)&gt;30000)</formula>
    </cfRule>
    <cfRule type="expression" dxfId="400" priority="617" stopIfTrue="1">
      <formula>AND(MOD(MAX(B32:C32),7)=0,NOT(samedi_ouvrable),MAX(B32:C32)&gt;30000)</formula>
    </cfRule>
    <cfRule type="expression" dxfId="399" priority="618" stopIfTrue="1">
      <formula>AND(MOD(MAX(B32:C32),7)=1,MAX(B32:C32)&gt;30000)</formula>
    </cfRule>
  </conditionalFormatting>
  <conditionalFormatting sqref="J32:J34 P32:P34 AB32:AB34 AH32:AH34 V32:V34 AN32:AN34 AT32:AT34 AZ32:AZ34 BF32:BF34 D32:D34">
    <cfRule type="expression" dxfId="398" priority="619" stopIfTrue="1">
      <formula>AND(COUNTIF(fériés,MAX(B32:D32)),NOT(sans_fond),MAX(B32:D32)&gt;30000)</formula>
    </cfRule>
    <cfRule type="expression" dxfId="397" priority="620" stopIfTrue="1">
      <formula>AND(MAX(B32:D32)&gt;30000,MOD(MAX(B32:D32),7)=0,NOT(samedi_ouvrable),NOT(sans_fond) )</formula>
    </cfRule>
    <cfRule type="expression" dxfId="396" priority="621" stopIfTrue="1">
      <formula>AND(MAX(B32:D32)&gt;30000,MOD(MAX(B32:D32),7)=1,NOT(sans_fond))</formula>
    </cfRule>
  </conditionalFormatting>
  <conditionalFormatting sqref="L32:L34 R32:R34 AD32:AD34 AJ32:AJ34 X32:X34 AP32:AP34 AV32:AV34 BB32:BB34 BH32:BH34 F32:F34">
    <cfRule type="expression" dxfId="395" priority="622" stopIfTrue="1">
      <formula>AND(COUNTIF(fériés,MAX(B32:F32)),NOT(sans_fond),MAX(B32:F32)&gt;30000)</formula>
    </cfRule>
    <cfRule type="expression" dxfId="394" priority="623" stopIfTrue="1">
      <formula>AND(MOD(MAX(B32:F32),7)=0,NOT(samedi_ouvrable),NOT(sans_fond),MAX(B32:F32)&gt;30000)</formula>
    </cfRule>
    <cfRule type="expression" dxfId="393" priority="624" stopIfTrue="1">
      <formula>AND(MOD(MAX(B32:F32),7)=1,NOT(sans_fond),MAX(B32:F32)&gt;30000)</formula>
    </cfRule>
  </conditionalFormatting>
  <conditionalFormatting sqref="S32:S34 AE33:AE34 AK32:AK34 AQ32:AQ33 AW34 BC32:BC34 BI32:BI34 G34">
    <cfRule type="expression" dxfId="392" priority="625" stopIfTrue="1">
      <formula>AND(COUNTIF(fériés,MAX(B32:G32)),NOT(sans_fond),MAX(B32:G32)&gt;30000)</formula>
    </cfRule>
    <cfRule type="expression" dxfId="391" priority="626" stopIfTrue="1">
      <formula>AND(MOD(MAX(B32:G32),7)=0,NOT(samedi_ouvrable),NOT(sans_fond),MAX(B32:G32)&gt;30000)</formula>
    </cfRule>
    <cfRule type="expression" dxfId="390" priority="627" stopIfTrue="1">
      <formula>AND(MOD(MAX(B32:G32),7)=1,NOT(sans_fond),MAX(B32:G32)&gt;30000)</formula>
    </cfRule>
  </conditionalFormatting>
  <conditionalFormatting sqref="K32:K34 Q32:Q34 AC32:AC34 AI32:AI34 W32:W34 AO32:AO34 AU32:AU34 BA32:BA34 BG32:BG34 E32:E34">
    <cfRule type="expression" dxfId="389" priority="628" stopIfTrue="1">
      <formula>AND(COUNTIF(fériés,MAX(B32:E32)),NOT(sans_fond),MAX(B32:E32)&gt;30000)</formula>
    </cfRule>
    <cfRule type="expression" dxfId="388" priority="629" stopIfTrue="1">
      <formula>AND(MOD(MAX(B32:E32),7)=0,NOT(samedi_ouvrable),NOT(sans_fond),MAX(B32:E32)&gt;30000)</formula>
    </cfRule>
    <cfRule type="expression" dxfId="387" priority="630" stopIfTrue="1">
      <formula>AND(MOD(MAX(B32:E32),7)=1,NOT(sans_fond),MAX(B32:E32)&gt;30000)</formula>
    </cfRule>
  </conditionalFormatting>
  <conditionalFormatting sqref="A4:A34">
    <cfRule type="expression" dxfId="386" priority="631" stopIfTrue="1">
      <formula>A4&lt;DAY(TODAY())</formula>
    </cfRule>
    <cfRule type="expression" dxfId="385" priority="632" stopIfTrue="1">
      <formula>A4=DAY(TODAY())</formula>
    </cfRule>
    <cfRule type="expression" dxfId="384" priority="633" stopIfTrue="1">
      <formula>A4&gt;DAY(TODAY())</formula>
    </cfRule>
  </conditionalFormatting>
  <conditionalFormatting sqref="C3 H3:BJ3">
    <cfRule type="cellIs" dxfId="383" priority="634" stopIfTrue="1" operator="lessThan">
      <formula>1</formula>
    </cfRule>
    <cfRule type="cellIs" dxfId="382" priority="635" stopIfTrue="1" operator="equal">
      <formula>1</formula>
    </cfRule>
    <cfRule type="cellIs" dxfId="381" priority="636" stopIfTrue="1" operator="greaterThan">
      <formula>1</formula>
    </cfRule>
  </conditionalFormatting>
  <conditionalFormatting sqref="N2 H2 B2 T2 Z2 AF2 AL2 AR2 AX2 BD2 BJ2">
    <cfRule type="expression" dxfId="380" priority="637" stopIfTrue="1">
      <formula>B3&lt;1</formula>
    </cfRule>
    <cfRule type="expression" dxfId="379" priority="638" stopIfTrue="1">
      <formula>B3=1</formula>
    </cfRule>
    <cfRule type="expression" dxfId="378" priority="639" stopIfTrue="1">
      <formula>B3&gt;1</formula>
    </cfRule>
  </conditionalFormatting>
  <conditionalFormatting sqref="B4:B31 Z4:Z31 AF4:AF7 AL4:AL31 AX4:AX31 BD4:BD31 AR4:AR31 N4:N31 T4:T31 AF17:AF22 H4:H31">
    <cfRule type="expression" dxfId="377" priority="640" stopIfTrue="1">
      <formula>COUNTIF(Z,C4)</formula>
    </cfRule>
    <cfRule type="expression" dxfId="376" priority="641" stopIfTrue="1">
      <formula>C4&lt;TODAY()</formula>
    </cfRule>
    <cfRule type="expression" dxfId="375" priority="642" stopIfTrue="1">
      <formula>OR(C4&lt;V_min,C4&gt;V_max)</formula>
    </cfRule>
  </conditionalFormatting>
  <conditionalFormatting sqref="B32:B34 H32:H34 N32:N34 T32:T34 Z32:Z34 AF32:AF34 AL32:AL34 AR32:AR34 AX32:AX34 BD32:BD34">
    <cfRule type="expression" dxfId="374" priority="643" stopIfTrue="1">
      <formula>COUNTIF(Z,C32)</formula>
    </cfRule>
    <cfRule type="expression" dxfId="373" priority="644" stopIfTrue="1">
      <formula>C32&lt;TODAY()</formula>
    </cfRule>
    <cfRule type="expression" dxfId="372" priority="645" stopIfTrue="1">
      <formula>AND(OR(C32&lt;V_min,C32&gt;V_max),SUM(C32)&gt;0)</formula>
    </cfRule>
  </conditionalFormatting>
  <conditionalFormatting sqref="BJ4:BJ31">
    <cfRule type="expression" dxfId="371" priority="646" stopIfTrue="1">
      <formula>COUNTIF(Z,#REF!)</formula>
    </cfRule>
    <cfRule type="expression" dxfId="370" priority="647" stopIfTrue="1">
      <formula>#REF!&lt;TODAY()</formula>
    </cfRule>
    <cfRule type="expression" dxfId="369" priority="648" stopIfTrue="1">
      <formula>OR(#REF!&lt;V_min,#REF!&gt;V_max)</formula>
    </cfRule>
  </conditionalFormatting>
  <conditionalFormatting sqref="BJ32:BJ34">
    <cfRule type="expression" dxfId="368" priority="649" stopIfTrue="1">
      <formula>COUNTIF(Z,#REF!)</formula>
    </cfRule>
    <cfRule type="expression" dxfId="367" priority="650" stopIfTrue="1">
      <formula>#REF!&lt;TODAY()</formula>
    </cfRule>
    <cfRule type="expression" dxfId="366" priority="651" stopIfTrue="1">
      <formula>AND(OR(#REF!&lt;V_min,#REF!&gt;V_max),SUM(#REF!)&gt;0)</formula>
    </cfRule>
  </conditionalFormatting>
  <conditionalFormatting sqref="AF8:AF16">
    <cfRule type="expression" dxfId="365" priority="670" stopIfTrue="1">
      <formula>COUNTIF(Z,AG23)</formula>
    </cfRule>
    <cfRule type="expression" dxfId="364" priority="671" stopIfTrue="1">
      <formula>AG23&lt;TODAY()</formula>
    </cfRule>
    <cfRule type="expression" dxfId="363" priority="672" stopIfTrue="1">
      <formula>OR(AG23&lt;V_min,AG23&gt;V_max)</formula>
    </cfRule>
  </conditionalFormatting>
  <conditionalFormatting sqref="G20">
    <cfRule type="expression" dxfId="362" priority="322" stopIfTrue="1">
      <formula>AND(COUNTIF(fériés,MAX(B20:G20)),NOT(sans_fond))</formula>
    </cfRule>
    <cfRule type="expression" dxfId="361" priority="323" stopIfTrue="1">
      <formula>AND(MOD(MAX(B20:G20),7)=0,NOT(sgzer),NOT(sans_fond))</formula>
    </cfRule>
    <cfRule type="expression" dxfId="360" priority="324" stopIfTrue="1">
      <formula>AND(MOD(MAX(B20:G20),7)=1,NOT(sans_fond))</formula>
    </cfRule>
  </conditionalFormatting>
  <conditionalFormatting sqref="G21">
    <cfRule type="expression" dxfId="359" priority="319" stopIfTrue="1">
      <formula>AND(COUNTIF(fériés,MAX(B21:G21)),NOT(sans_fond))</formula>
    </cfRule>
    <cfRule type="expression" dxfId="358" priority="320" stopIfTrue="1">
      <formula>AND(MOD(MAX(B21:G21),7)=0,NOT(samedi_ouvrable),NOT(sans_fond))</formula>
    </cfRule>
    <cfRule type="expression" dxfId="357" priority="321" stopIfTrue="1">
      <formula>AND(MOD(MAX(B21:G21),7)=1,NOT(sans_fond))</formula>
    </cfRule>
  </conditionalFormatting>
  <conditionalFormatting sqref="G21">
    <cfRule type="expression" dxfId="356" priority="316" stopIfTrue="1">
      <formula>AND(COUNTIF(fériés,MAX(B21:G21)),NOT(sans_fond))</formula>
    </cfRule>
    <cfRule type="expression" dxfId="355" priority="317" stopIfTrue="1">
      <formula>AND(MOD(MAX(B21:G21),7)=0,NOT(samedi_ouvrable),NOT(sans_fond))</formula>
    </cfRule>
    <cfRule type="expression" dxfId="354" priority="318" stopIfTrue="1">
      <formula>AND(MOD(MAX(B21:G21),7)=1,NOT(sans_fond))</formula>
    </cfRule>
  </conditionalFormatting>
  <conditionalFormatting sqref="G17">
    <cfRule type="expression" dxfId="353" priority="313" stopIfTrue="1">
      <formula>AND(COUNTIF(fériés,MAX(B17:G17)),NOT(sans_fond))</formula>
    </cfRule>
    <cfRule type="expression" dxfId="352" priority="314" stopIfTrue="1">
      <formula>AND(MOD(MAX(B17:G17),7)=0,NOT(samedi_ouvrable),NOT(sans_fond))</formula>
    </cfRule>
    <cfRule type="expression" dxfId="351" priority="315" stopIfTrue="1">
      <formula>AND(MOD(MAX(B17:G17),7)=1,NOT(sans_fond))</formula>
    </cfRule>
  </conditionalFormatting>
  <conditionalFormatting sqref="G17">
    <cfRule type="expression" dxfId="350" priority="310" stopIfTrue="1">
      <formula>AND(COUNTIF(fériés,MAX(B17:G17)),NOT(sans_fond))</formula>
    </cfRule>
    <cfRule type="expression" dxfId="349" priority="311" stopIfTrue="1">
      <formula>AND(MOD(MAX(B17:G17),7)=0,NOT(samedi_ouvrable),NOT(sans_fond))</formula>
    </cfRule>
    <cfRule type="expression" dxfId="348" priority="312" stopIfTrue="1">
      <formula>AND(MOD(MAX(B17:G17),7)=1,NOT(sans_fond))</formula>
    </cfRule>
  </conditionalFormatting>
  <conditionalFormatting sqref="D10">
    <cfRule type="expression" dxfId="347" priority="307" stopIfTrue="1">
      <formula>AND(COUNTIF(fériés,MAX(B10:F10)),NOT(sans_fond))</formula>
    </cfRule>
    <cfRule type="expression" dxfId="346" priority="308" stopIfTrue="1">
      <formula>AND(MOD(MAX(B10:F10),7)=0,NOT(samedi_ouvrable),NOT(sans_fond))</formula>
    </cfRule>
    <cfRule type="expression" dxfId="345" priority="309" stopIfTrue="1">
      <formula>AND(MOD(MAX(B10:F10),7)=1,NOT(sans_fond))</formula>
    </cfRule>
  </conditionalFormatting>
  <conditionalFormatting sqref="G31">
    <cfRule type="expression" dxfId="344" priority="304" stopIfTrue="1">
      <formula>AND(COUNTIF(fériés,MAX(B31:G31)),NOT(sans_fond),MAX(B31:G31)&gt;30000)</formula>
    </cfRule>
    <cfRule type="expression" dxfId="343" priority="305" stopIfTrue="1">
      <formula>AND(MOD(MAX(B31:G31),7)=0,NOT(samedi_ouvrable),NOT(sans_fond),MAX(B31:G31)&gt;30000)</formula>
    </cfRule>
    <cfRule type="expression" dxfId="342" priority="306" stopIfTrue="1">
      <formula>AND(MOD(MAX(B31:G31),7)=1,NOT(sans_fond),MAX(B31:G31)&gt;30000)</formula>
    </cfRule>
  </conditionalFormatting>
  <conditionalFormatting sqref="M8:M12">
    <cfRule type="expression" dxfId="341" priority="301" stopIfTrue="1">
      <formula>AND(COUNTIF(fériés,MAX(H8:M8)),NOT(sans_fond))</formula>
    </cfRule>
    <cfRule type="expression" dxfId="340" priority="302" stopIfTrue="1">
      <formula>AND(MOD(MAX(H8:M8),7)=0,NOT(samedi_ouvrable),NOT(sans_fond))</formula>
    </cfRule>
    <cfRule type="expression" dxfId="339" priority="303" stopIfTrue="1">
      <formula>AND(MOD(MAX(H8:M8),7)=1,NOT(sans_fond))</formula>
    </cfRule>
  </conditionalFormatting>
  <conditionalFormatting sqref="M8:M12">
    <cfRule type="expression" dxfId="338" priority="298" stopIfTrue="1">
      <formula>AND(COUNTIF(fériés,MAX(H8:M8)),NOT(sans_fond))</formula>
    </cfRule>
    <cfRule type="expression" dxfId="337" priority="299" stopIfTrue="1">
      <formula>AND(MOD(MAX(H8:M8),7)=0,NOT(samedi_ouvrable),NOT(sans_fond))</formula>
    </cfRule>
    <cfRule type="expression" dxfId="336" priority="300" stopIfTrue="1">
      <formula>AND(MOD(MAX(H8:M8),7)=1,NOT(sans_fond))</formula>
    </cfRule>
  </conditionalFormatting>
  <conditionalFormatting sqref="M8:M11">
    <cfRule type="expression" dxfId="335" priority="295" stopIfTrue="1">
      <formula>AND(COUNTIF(fériés,MAX(H8:M8)),NOT(sans_fond))</formula>
    </cfRule>
    <cfRule type="expression" dxfId="334" priority="296" stopIfTrue="1">
      <formula>AND(MOD(MAX(H8:M8),7)=0,NOT(samedi_ouvrable),NOT(sans_fond))</formula>
    </cfRule>
    <cfRule type="expression" dxfId="333" priority="297" stopIfTrue="1">
      <formula>AND(MOD(MAX(H8:M8),7)=1,NOT(sans_fond))</formula>
    </cfRule>
  </conditionalFormatting>
  <conditionalFormatting sqref="M12">
    <cfRule type="expression" dxfId="332" priority="292" stopIfTrue="1">
      <formula>AND(COUNTIF(fériés,MAX(H12:M12)),NOT(sans_fond),MAX(H12:M12)&gt;30000)</formula>
    </cfRule>
    <cfRule type="expression" dxfId="331" priority="293" stopIfTrue="1">
      <formula>AND(MOD(MAX(H12:M12),7)=0,NOT(samedi_ouvrable),NOT(sans_fond),MAX(H12:M12)&gt;30000)</formula>
    </cfRule>
    <cfRule type="expression" dxfId="330" priority="294" stopIfTrue="1">
      <formula>AND(MOD(MAX(H12:M12),7)=1,NOT(sans_fond),MAX(H12:M12)&gt;30000)</formula>
    </cfRule>
  </conditionalFormatting>
  <conditionalFormatting sqref="M15:M19">
    <cfRule type="expression" dxfId="329" priority="289" stopIfTrue="1">
      <formula>AND(COUNTIF(fériés,MAX(H15:M15)),NOT(sans_fond))</formula>
    </cfRule>
    <cfRule type="expression" dxfId="328" priority="290" stopIfTrue="1">
      <formula>AND(MOD(MAX(H15:M15),7)=0,NOT(samedi_ouvrable),NOT(sans_fond))</formula>
    </cfRule>
    <cfRule type="expression" dxfId="327" priority="291" stopIfTrue="1">
      <formula>AND(MOD(MAX(H15:M15),7)=1,NOT(sans_fond))</formula>
    </cfRule>
  </conditionalFormatting>
  <conditionalFormatting sqref="M15:M19">
    <cfRule type="expression" dxfId="326" priority="286" stopIfTrue="1">
      <formula>AND(COUNTIF(fériés,MAX(H15:M15)),NOT(sans_fond))</formula>
    </cfRule>
    <cfRule type="expression" dxfId="325" priority="287" stopIfTrue="1">
      <formula>AND(MOD(MAX(H15:M15),7)=0,NOT(samedi_ouvrable),NOT(sans_fond))</formula>
    </cfRule>
    <cfRule type="expression" dxfId="324" priority="288" stopIfTrue="1">
      <formula>AND(MOD(MAX(H15:M15),7)=1,NOT(sans_fond))</formula>
    </cfRule>
  </conditionalFormatting>
  <conditionalFormatting sqref="M15:M18">
    <cfRule type="expression" dxfId="323" priority="283" stopIfTrue="1">
      <formula>AND(COUNTIF(fériés,MAX(H15:M15)),NOT(sans_fond))</formula>
    </cfRule>
    <cfRule type="expression" dxfId="322" priority="284" stopIfTrue="1">
      <formula>AND(MOD(MAX(H15:M15),7)=0,NOT(samedi_ouvrable),NOT(sans_fond))</formula>
    </cfRule>
    <cfRule type="expression" dxfId="321" priority="285" stopIfTrue="1">
      <formula>AND(MOD(MAX(H15:M15),7)=1,NOT(sans_fond))</formula>
    </cfRule>
  </conditionalFormatting>
  <conditionalFormatting sqref="M19">
    <cfRule type="expression" dxfId="320" priority="280" stopIfTrue="1">
      <formula>AND(COUNTIF(fériés,MAX(H19:M19)),NOT(sans_fond),MAX(H19:M19)&gt;30000)</formula>
    </cfRule>
    <cfRule type="expression" dxfId="319" priority="281" stopIfTrue="1">
      <formula>AND(MOD(MAX(H19:M19),7)=0,NOT(samedi_ouvrable),NOT(sans_fond),MAX(H19:M19)&gt;30000)</formula>
    </cfRule>
    <cfRule type="expression" dxfId="318" priority="282" stopIfTrue="1">
      <formula>AND(MOD(MAX(H19:M19),7)=1,NOT(sans_fond),MAX(H19:M19)&gt;30000)</formula>
    </cfRule>
  </conditionalFormatting>
  <conditionalFormatting sqref="S5:S9">
    <cfRule type="expression" dxfId="317" priority="277" stopIfTrue="1">
      <formula>AND(COUNTIF(fériés,MAX(N5:S5)),NOT(sans_fond))</formula>
    </cfRule>
    <cfRule type="expression" dxfId="316" priority="278" stopIfTrue="1">
      <formula>AND(MOD(MAX(N5:S5),7)=0,NOT(samedi_ouvrable),NOT(sans_fond))</formula>
    </cfRule>
    <cfRule type="expression" dxfId="315" priority="279" stopIfTrue="1">
      <formula>AND(MOD(MAX(N5:S5),7)=1,NOT(sans_fond))</formula>
    </cfRule>
  </conditionalFormatting>
  <conditionalFormatting sqref="S5:S9">
    <cfRule type="expression" dxfId="314" priority="274" stopIfTrue="1">
      <formula>AND(COUNTIF(fériés,MAX(N5:S5)),NOT(sans_fond))</formula>
    </cfRule>
    <cfRule type="expression" dxfId="313" priority="275" stopIfTrue="1">
      <formula>AND(MOD(MAX(N5:S5),7)=0,NOT(samedi_ouvrable),NOT(sans_fond))</formula>
    </cfRule>
    <cfRule type="expression" dxfId="312" priority="276" stopIfTrue="1">
      <formula>AND(MOD(MAX(N5:S5),7)=1,NOT(sans_fond))</formula>
    </cfRule>
  </conditionalFormatting>
  <conditionalFormatting sqref="S5:S8">
    <cfRule type="expression" dxfId="311" priority="271" stopIfTrue="1">
      <formula>AND(COUNTIF(fériés,MAX(N5:S5)),NOT(sans_fond))</formula>
    </cfRule>
    <cfRule type="expression" dxfId="310" priority="272" stopIfTrue="1">
      <formula>AND(MOD(MAX(N5:S5),7)=0,NOT(samedi_ouvrable),NOT(sans_fond))</formula>
    </cfRule>
    <cfRule type="expression" dxfId="309" priority="273" stopIfTrue="1">
      <formula>AND(MOD(MAX(N5:S5),7)=1,NOT(sans_fond))</formula>
    </cfRule>
  </conditionalFormatting>
  <conditionalFormatting sqref="S9">
    <cfRule type="expression" dxfId="308" priority="268" stopIfTrue="1">
      <formula>AND(COUNTIF(fériés,MAX(N9:S9)),NOT(sans_fond),MAX(N9:S9)&gt;30000)</formula>
    </cfRule>
    <cfRule type="expression" dxfId="307" priority="269" stopIfTrue="1">
      <formula>AND(MOD(MAX(N9:S9),7)=0,NOT(samedi_ouvrable),NOT(sans_fond),MAX(N9:S9)&gt;30000)</formula>
    </cfRule>
    <cfRule type="expression" dxfId="306" priority="270" stopIfTrue="1">
      <formula>AND(MOD(MAX(N9:S9),7)=1,NOT(sans_fond),MAX(N9:S9)&gt;30000)</formula>
    </cfRule>
  </conditionalFormatting>
  <conditionalFormatting sqref="S19:S23">
    <cfRule type="expression" dxfId="305" priority="265" stopIfTrue="1">
      <formula>AND(COUNTIF(fériés,MAX(N19:S19)),NOT(sans_fond))</formula>
    </cfRule>
    <cfRule type="expression" dxfId="304" priority="266" stopIfTrue="1">
      <formula>AND(MOD(MAX(N19:S19),7)=0,NOT(samedi_ouvrable),NOT(sans_fond))</formula>
    </cfRule>
    <cfRule type="expression" dxfId="303" priority="267" stopIfTrue="1">
      <formula>AND(MOD(MAX(N19:S19),7)=1,NOT(sans_fond))</formula>
    </cfRule>
  </conditionalFormatting>
  <conditionalFormatting sqref="S19:S23">
    <cfRule type="expression" dxfId="302" priority="262" stopIfTrue="1">
      <formula>AND(COUNTIF(fériés,MAX(N19:S19)),NOT(sans_fond))</formula>
    </cfRule>
    <cfRule type="expression" dxfId="301" priority="263" stopIfTrue="1">
      <formula>AND(MOD(MAX(N19:S19),7)=0,NOT(samedi_ouvrable),NOT(sans_fond))</formula>
    </cfRule>
    <cfRule type="expression" dxfId="300" priority="264" stopIfTrue="1">
      <formula>AND(MOD(MAX(N19:S19),7)=1,NOT(sans_fond))</formula>
    </cfRule>
  </conditionalFormatting>
  <conditionalFormatting sqref="S19:S22">
    <cfRule type="expression" dxfId="299" priority="259" stopIfTrue="1">
      <formula>AND(COUNTIF(fériés,MAX(N19:S19)),NOT(sans_fond))</formula>
    </cfRule>
    <cfRule type="expression" dxfId="298" priority="260" stopIfTrue="1">
      <formula>AND(MOD(MAX(N19:S19),7)=0,NOT(samedi_ouvrable),NOT(sans_fond))</formula>
    </cfRule>
    <cfRule type="expression" dxfId="297" priority="261" stopIfTrue="1">
      <formula>AND(MOD(MAX(N19:S19),7)=1,NOT(sans_fond))</formula>
    </cfRule>
  </conditionalFormatting>
  <conditionalFormatting sqref="S23">
    <cfRule type="expression" dxfId="296" priority="256" stopIfTrue="1">
      <formula>AND(COUNTIF(fériés,MAX(N23:S23)),NOT(sans_fond),MAX(N23:S23)&gt;30000)</formula>
    </cfRule>
    <cfRule type="expression" dxfId="295" priority="257" stopIfTrue="1">
      <formula>AND(MOD(MAX(N23:S23),7)=0,NOT(samedi_ouvrable),NOT(sans_fond),MAX(N23:S23)&gt;30000)</formula>
    </cfRule>
    <cfRule type="expression" dxfId="294" priority="258" stopIfTrue="1">
      <formula>AND(MOD(MAX(N23:S23),7)=1,NOT(sans_fond),MAX(N23:S23)&gt;30000)</formula>
    </cfRule>
  </conditionalFormatting>
  <conditionalFormatting sqref="S26:S30">
    <cfRule type="expression" dxfId="293" priority="253" stopIfTrue="1">
      <formula>AND(COUNTIF(fériés,MAX(N26:S26)),NOT(sans_fond))</formula>
    </cfRule>
    <cfRule type="expression" dxfId="292" priority="254" stopIfTrue="1">
      <formula>AND(MOD(MAX(N26:S26),7)=0,NOT(samedi_ouvrable),NOT(sans_fond))</formula>
    </cfRule>
    <cfRule type="expression" dxfId="291" priority="255" stopIfTrue="1">
      <formula>AND(MOD(MAX(N26:S26),7)=1,NOT(sans_fond))</formula>
    </cfRule>
  </conditionalFormatting>
  <conditionalFormatting sqref="S26:S30">
    <cfRule type="expression" dxfId="290" priority="250" stopIfTrue="1">
      <formula>AND(COUNTIF(fériés,MAX(N26:S26)),NOT(sans_fond))</formula>
    </cfRule>
    <cfRule type="expression" dxfId="289" priority="251" stopIfTrue="1">
      <formula>AND(MOD(MAX(N26:S26),7)=0,NOT(samedi_ouvrable),NOT(sans_fond))</formula>
    </cfRule>
    <cfRule type="expression" dxfId="288" priority="252" stopIfTrue="1">
      <formula>AND(MOD(MAX(N26:S26),7)=1,NOT(sans_fond))</formula>
    </cfRule>
  </conditionalFormatting>
  <conditionalFormatting sqref="S26:S29">
    <cfRule type="expression" dxfId="287" priority="247" stopIfTrue="1">
      <formula>AND(COUNTIF(fériés,MAX(N26:S26)),NOT(sans_fond))</formula>
    </cfRule>
    <cfRule type="expression" dxfId="286" priority="248" stopIfTrue="1">
      <formula>AND(MOD(MAX(N26:S26),7)=0,NOT(samedi_ouvrable),NOT(sans_fond))</formula>
    </cfRule>
    <cfRule type="expression" dxfId="285" priority="249" stopIfTrue="1">
      <formula>AND(MOD(MAX(N26:S26),7)=1,NOT(sans_fond))</formula>
    </cfRule>
  </conditionalFormatting>
  <conditionalFormatting sqref="S30">
    <cfRule type="expression" dxfId="284" priority="244" stopIfTrue="1">
      <formula>AND(COUNTIF(fériés,MAX(N30:S30)),NOT(sans_fond),MAX(N30:S30)&gt;30000)</formula>
    </cfRule>
    <cfRule type="expression" dxfId="283" priority="245" stopIfTrue="1">
      <formula>AND(MOD(MAX(N30:S30),7)=0,NOT(samedi_ouvrable),NOT(sans_fond),MAX(N30:S30)&gt;30000)</formula>
    </cfRule>
    <cfRule type="expression" dxfId="282" priority="246" stopIfTrue="1">
      <formula>AND(MOD(MAX(N30:S30),7)=1,NOT(sans_fond),MAX(N30:S30)&gt;30000)</formula>
    </cfRule>
  </conditionalFormatting>
  <conditionalFormatting sqref="Y10:Y14">
    <cfRule type="expression" dxfId="281" priority="241" stopIfTrue="1">
      <formula>AND(COUNTIF(fériés,MAX(T10:Y10)),NOT(sans_fond))</formula>
    </cfRule>
    <cfRule type="expression" dxfId="280" priority="242" stopIfTrue="1">
      <formula>AND(MOD(MAX(T10:Y10),7)=0,NOT(samedi_ouvrable),NOT(sans_fond))</formula>
    </cfRule>
    <cfRule type="expression" dxfId="279" priority="243" stopIfTrue="1">
      <formula>AND(MOD(MAX(T10:Y10),7)=1,NOT(sans_fond))</formula>
    </cfRule>
  </conditionalFormatting>
  <conditionalFormatting sqref="Y10:Y14">
    <cfRule type="expression" dxfId="278" priority="238" stopIfTrue="1">
      <formula>AND(COUNTIF(fériés,MAX(T10:Y10)),NOT(sans_fond))</formula>
    </cfRule>
    <cfRule type="expression" dxfId="277" priority="239" stopIfTrue="1">
      <formula>AND(MOD(MAX(T10:Y10),7)=0,NOT(samedi_ouvrable),NOT(sans_fond))</formula>
    </cfRule>
    <cfRule type="expression" dxfId="276" priority="240" stopIfTrue="1">
      <formula>AND(MOD(MAX(T10:Y10),7)=1,NOT(sans_fond))</formula>
    </cfRule>
  </conditionalFormatting>
  <conditionalFormatting sqref="Y10:Y13">
    <cfRule type="expression" dxfId="275" priority="235" stopIfTrue="1">
      <formula>AND(COUNTIF(fériés,MAX(T10:Y10)),NOT(sans_fond))</formula>
    </cfRule>
    <cfRule type="expression" dxfId="274" priority="236" stopIfTrue="1">
      <formula>AND(MOD(MAX(T10:Y10),7)=0,NOT(samedi_ouvrable),NOT(sans_fond))</formula>
    </cfRule>
    <cfRule type="expression" dxfId="273" priority="237" stopIfTrue="1">
      <formula>AND(MOD(MAX(T10:Y10),7)=1,NOT(sans_fond))</formula>
    </cfRule>
  </conditionalFormatting>
  <conditionalFormatting sqref="Y14">
    <cfRule type="expression" dxfId="272" priority="232" stopIfTrue="1">
      <formula>AND(COUNTIF(fériés,MAX(T14:Y14)),NOT(sans_fond),MAX(T14:Y14)&gt;30000)</formula>
    </cfRule>
    <cfRule type="expression" dxfId="271" priority="233" stopIfTrue="1">
      <formula>AND(MOD(MAX(T14:Y14),7)=0,NOT(samedi_ouvrable),NOT(sans_fond),MAX(T14:Y14)&gt;30000)</formula>
    </cfRule>
    <cfRule type="expression" dxfId="270" priority="234" stopIfTrue="1">
      <formula>AND(MOD(MAX(T14:Y14),7)=1,NOT(sans_fond),MAX(T14:Y14)&gt;30000)</formula>
    </cfRule>
  </conditionalFormatting>
  <conditionalFormatting sqref="Y17:Y21">
    <cfRule type="expression" dxfId="269" priority="229" stopIfTrue="1">
      <formula>AND(COUNTIF(fériés,MAX(T17:Y17)),NOT(sans_fond))</formula>
    </cfRule>
    <cfRule type="expression" dxfId="268" priority="230" stopIfTrue="1">
      <formula>AND(MOD(MAX(T17:Y17),7)=0,NOT(samedi_ouvrable),NOT(sans_fond))</formula>
    </cfRule>
    <cfRule type="expression" dxfId="267" priority="231" stopIfTrue="1">
      <formula>AND(MOD(MAX(T17:Y17),7)=1,NOT(sans_fond))</formula>
    </cfRule>
  </conditionalFormatting>
  <conditionalFormatting sqref="Y17:Y21">
    <cfRule type="expression" dxfId="266" priority="226" stopIfTrue="1">
      <formula>AND(COUNTIF(fériés,MAX(T17:Y17)),NOT(sans_fond))</formula>
    </cfRule>
    <cfRule type="expression" dxfId="265" priority="227" stopIfTrue="1">
      <formula>AND(MOD(MAX(T17:Y17),7)=0,NOT(samedi_ouvrable),NOT(sans_fond))</formula>
    </cfRule>
    <cfRule type="expression" dxfId="264" priority="228" stopIfTrue="1">
      <formula>AND(MOD(MAX(T17:Y17),7)=1,NOT(sans_fond))</formula>
    </cfRule>
  </conditionalFormatting>
  <conditionalFormatting sqref="Y17:Y20">
    <cfRule type="expression" dxfId="263" priority="223" stopIfTrue="1">
      <formula>AND(COUNTIF(fériés,MAX(T17:Y17)),NOT(sans_fond))</formula>
    </cfRule>
    <cfRule type="expression" dxfId="262" priority="224" stopIfTrue="1">
      <formula>AND(MOD(MAX(T17:Y17),7)=0,NOT(samedi_ouvrable),NOT(sans_fond))</formula>
    </cfRule>
    <cfRule type="expression" dxfId="261" priority="225" stopIfTrue="1">
      <formula>AND(MOD(MAX(T17:Y17),7)=1,NOT(sans_fond))</formula>
    </cfRule>
  </conditionalFormatting>
  <conditionalFormatting sqref="Y21">
    <cfRule type="expression" dxfId="260" priority="220" stopIfTrue="1">
      <formula>AND(COUNTIF(fériés,MAX(T21:Y21)),NOT(sans_fond),MAX(T21:Y21)&gt;30000)</formula>
    </cfRule>
    <cfRule type="expression" dxfId="259" priority="221" stopIfTrue="1">
      <formula>AND(MOD(MAX(T21:Y21),7)=0,NOT(samedi_ouvrable),NOT(sans_fond),MAX(T21:Y21)&gt;30000)</formula>
    </cfRule>
    <cfRule type="expression" dxfId="258" priority="222" stopIfTrue="1">
      <formula>AND(MOD(MAX(T21:Y21),7)=1,NOT(sans_fond),MAX(T21:Y21)&gt;30000)</formula>
    </cfRule>
  </conditionalFormatting>
  <conditionalFormatting sqref="AE7:AE11">
    <cfRule type="expression" dxfId="257" priority="217" stopIfTrue="1">
      <formula>AND(COUNTIF(fériés,MAX(Z7:AE7)),NOT(sans_fond))</formula>
    </cfRule>
    <cfRule type="expression" dxfId="256" priority="218" stopIfTrue="1">
      <formula>AND(MOD(MAX(Z7:AE7),7)=0,NOT(samedi_ouvrable),NOT(sans_fond))</formula>
    </cfRule>
    <cfRule type="expression" dxfId="255" priority="219" stopIfTrue="1">
      <formula>AND(MOD(MAX(Z7:AE7),7)=1,NOT(sans_fond))</formula>
    </cfRule>
  </conditionalFormatting>
  <conditionalFormatting sqref="AE7:AE11">
    <cfRule type="expression" dxfId="254" priority="214" stopIfTrue="1">
      <formula>AND(COUNTIF(fériés,MAX(Z7:AE7)),NOT(sans_fond))</formula>
    </cfRule>
    <cfRule type="expression" dxfId="253" priority="215" stopIfTrue="1">
      <formula>AND(MOD(MAX(Z7:AE7),7)=0,NOT(samedi_ouvrable),NOT(sans_fond))</formula>
    </cfRule>
    <cfRule type="expression" dxfId="252" priority="216" stopIfTrue="1">
      <formula>AND(MOD(MAX(Z7:AE7),7)=1,NOT(sans_fond))</formula>
    </cfRule>
  </conditionalFormatting>
  <conditionalFormatting sqref="AE7:AE10">
    <cfRule type="expression" dxfId="251" priority="211" stopIfTrue="1">
      <formula>AND(COUNTIF(fériés,MAX(Z7:AE7)),NOT(sans_fond))</formula>
    </cfRule>
    <cfRule type="expression" dxfId="250" priority="212" stopIfTrue="1">
      <formula>AND(MOD(MAX(Z7:AE7),7)=0,NOT(samedi_ouvrable),NOT(sans_fond))</formula>
    </cfRule>
    <cfRule type="expression" dxfId="249" priority="213" stopIfTrue="1">
      <formula>AND(MOD(MAX(Z7:AE7),7)=1,NOT(sans_fond))</formula>
    </cfRule>
  </conditionalFormatting>
  <conditionalFormatting sqref="AE11">
    <cfRule type="expression" dxfId="248" priority="208" stopIfTrue="1">
      <formula>AND(COUNTIF(fériés,MAX(Z11:AE11)),NOT(sans_fond),MAX(Z11:AE11)&gt;30000)</formula>
    </cfRule>
    <cfRule type="expression" dxfId="247" priority="209" stopIfTrue="1">
      <formula>AND(MOD(MAX(Z11:AE11),7)=0,NOT(samedi_ouvrable),NOT(sans_fond),MAX(Z11:AE11)&gt;30000)</formula>
    </cfRule>
    <cfRule type="expression" dxfId="246" priority="210" stopIfTrue="1">
      <formula>AND(MOD(MAX(Z11:AE11),7)=1,NOT(sans_fond),MAX(Z11:AE11)&gt;30000)</formula>
    </cfRule>
  </conditionalFormatting>
  <conditionalFormatting sqref="AE21:AE25">
    <cfRule type="expression" dxfId="245" priority="205" stopIfTrue="1">
      <formula>AND(COUNTIF(fériés,MAX(Z21:AE21)),NOT(sans_fond))</formula>
    </cfRule>
    <cfRule type="expression" dxfId="244" priority="206" stopIfTrue="1">
      <formula>AND(MOD(MAX(Z21:AE21),7)=0,NOT(samedi_ouvrable),NOT(sans_fond))</formula>
    </cfRule>
    <cfRule type="expression" dxfId="243" priority="207" stopIfTrue="1">
      <formula>AND(MOD(MAX(Z21:AE21),7)=1,NOT(sans_fond))</formula>
    </cfRule>
  </conditionalFormatting>
  <conditionalFormatting sqref="AE21:AE25">
    <cfRule type="expression" dxfId="242" priority="202" stopIfTrue="1">
      <formula>AND(COUNTIF(fériés,MAX(Z21:AE21)),NOT(sans_fond))</formula>
    </cfRule>
    <cfRule type="expression" dxfId="241" priority="203" stopIfTrue="1">
      <formula>AND(MOD(MAX(Z21:AE21),7)=0,NOT(samedi_ouvrable),NOT(sans_fond))</formula>
    </cfRule>
    <cfRule type="expression" dxfId="240" priority="204" stopIfTrue="1">
      <formula>AND(MOD(MAX(Z21:AE21),7)=1,NOT(sans_fond))</formula>
    </cfRule>
  </conditionalFormatting>
  <conditionalFormatting sqref="AE21:AE24">
    <cfRule type="expression" dxfId="239" priority="199" stopIfTrue="1">
      <formula>AND(COUNTIF(fériés,MAX(Z21:AE21)),NOT(sans_fond))</formula>
    </cfRule>
    <cfRule type="expression" dxfId="238" priority="200" stopIfTrue="1">
      <formula>AND(MOD(MAX(Z21:AE21),7)=0,NOT(samedi_ouvrable),NOT(sans_fond))</formula>
    </cfRule>
    <cfRule type="expression" dxfId="237" priority="201" stopIfTrue="1">
      <formula>AND(MOD(MAX(Z21:AE21),7)=1,NOT(sans_fond))</formula>
    </cfRule>
  </conditionalFormatting>
  <conditionalFormatting sqref="AE25">
    <cfRule type="expression" dxfId="236" priority="196" stopIfTrue="1">
      <formula>AND(COUNTIF(fériés,MAX(Z25:AE25)),NOT(sans_fond),MAX(Z25:AE25)&gt;30000)</formula>
    </cfRule>
    <cfRule type="expression" dxfId="235" priority="197" stopIfTrue="1">
      <formula>AND(MOD(MAX(Z25:AE25),7)=0,NOT(samedi_ouvrable),NOT(sans_fond),MAX(Z25:AE25)&gt;30000)</formula>
    </cfRule>
    <cfRule type="expression" dxfId="234" priority="198" stopIfTrue="1">
      <formula>AND(MOD(MAX(Z25:AE25),7)=1,NOT(sans_fond),MAX(Z25:AE25)&gt;30000)</formula>
    </cfRule>
  </conditionalFormatting>
  <conditionalFormatting sqref="AE28:AE32">
    <cfRule type="expression" dxfId="233" priority="193" stopIfTrue="1">
      <formula>AND(COUNTIF(fériés,MAX(Z28:AE28)),NOT(sans_fond))</formula>
    </cfRule>
    <cfRule type="expression" dxfId="232" priority="194" stopIfTrue="1">
      <formula>AND(MOD(MAX(Z28:AE28),7)=0,NOT(samedi_ouvrable),NOT(sans_fond))</formula>
    </cfRule>
    <cfRule type="expression" dxfId="231" priority="195" stopIfTrue="1">
      <formula>AND(MOD(MAX(Z28:AE28),7)=1,NOT(sans_fond))</formula>
    </cfRule>
  </conditionalFormatting>
  <conditionalFormatting sqref="AE28:AE32">
    <cfRule type="expression" dxfId="230" priority="190" stopIfTrue="1">
      <formula>AND(COUNTIF(fériés,MAX(Z28:AE28)),NOT(sans_fond))</formula>
    </cfRule>
    <cfRule type="expression" dxfId="229" priority="191" stopIfTrue="1">
      <formula>AND(MOD(MAX(Z28:AE28),7)=0,NOT(samedi_ouvrable),NOT(sans_fond))</formula>
    </cfRule>
    <cfRule type="expression" dxfId="228" priority="192" stopIfTrue="1">
      <formula>AND(MOD(MAX(Z28:AE28),7)=1,NOT(sans_fond))</formula>
    </cfRule>
  </conditionalFormatting>
  <conditionalFormatting sqref="AE28:AE31">
    <cfRule type="expression" dxfId="227" priority="187" stopIfTrue="1">
      <formula>AND(COUNTIF(fériés,MAX(Z28:AE28)),NOT(sans_fond))</formula>
    </cfRule>
    <cfRule type="expression" dxfId="226" priority="188" stopIfTrue="1">
      <formula>AND(MOD(MAX(Z28:AE28),7)=0,NOT(samedi_ouvrable),NOT(sans_fond))</formula>
    </cfRule>
    <cfRule type="expression" dxfId="225" priority="189" stopIfTrue="1">
      <formula>AND(MOD(MAX(Z28:AE28),7)=1,NOT(sans_fond))</formula>
    </cfRule>
  </conditionalFormatting>
  <conditionalFormatting sqref="AE32">
    <cfRule type="expression" dxfId="224" priority="184" stopIfTrue="1">
      <formula>AND(COUNTIF(fériés,MAX(Z32:AE32)),NOT(sans_fond),MAX(Z32:AE32)&gt;30000)</formula>
    </cfRule>
    <cfRule type="expression" dxfId="223" priority="185" stopIfTrue="1">
      <formula>AND(MOD(MAX(Z32:AE32),7)=0,NOT(samedi_ouvrable),NOT(sans_fond),MAX(Z32:AE32)&gt;30000)</formula>
    </cfRule>
    <cfRule type="expression" dxfId="222" priority="186" stopIfTrue="1">
      <formula>AND(MOD(MAX(Z32:AE32),7)=1,NOT(sans_fond),MAX(Z32:AE32)&gt;30000)</formula>
    </cfRule>
  </conditionalFormatting>
  <conditionalFormatting sqref="AK4:AK8">
    <cfRule type="expression" dxfId="221" priority="181" stopIfTrue="1">
      <formula>AND(COUNTIF(fériés,MAX(AF4:AK4)),NOT(sans_fond))</formula>
    </cfRule>
    <cfRule type="expression" dxfId="220" priority="182" stopIfTrue="1">
      <formula>AND(MOD(MAX(AF4:AK4),7)=0,NOT(samedi_ouvrable),NOT(sans_fond))</formula>
    </cfRule>
    <cfRule type="expression" dxfId="219" priority="183" stopIfTrue="1">
      <formula>AND(MOD(MAX(AF4:AK4),7)=1,NOT(sans_fond))</formula>
    </cfRule>
  </conditionalFormatting>
  <conditionalFormatting sqref="AK4:AK8">
    <cfRule type="expression" dxfId="218" priority="178" stopIfTrue="1">
      <formula>AND(COUNTIF(fériés,MAX(AF4:AK4)),NOT(sans_fond))</formula>
    </cfRule>
    <cfRule type="expression" dxfId="217" priority="179" stopIfTrue="1">
      <formula>AND(MOD(MAX(AF4:AK4),7)=0,NOT(samedi_ouvrable),NOT(sans_fond))</formula>
    </cfRule>
    <cfRule type="expression" dxfId="216" priority="180" stopIfTrue="1">
      <formula>AND(MOD(MAX(AF4:AK4),7)=1,NOT(sans_fond))</formula>
    </cfRule>
  </conditionalFormatting>
  <conditionalFormatting sqref="AK4:AK7">
    <cfRule type="expression" dxfId="215" priority="175" stopIfTrue="1">
      <formula>AND(COUNTIF(fériés,MAX(AF4:AK4)),NOT(sans_fond))</formula>
    </cfRule>
    <cfRule type="expression" dxfId="214" priority="176" stopIfTrue="1">
      <formula>AND(MOD(MAX(AF4:AK4),7)=0,NOT(samedi_ouvrable),NOT(sans_fond))</formula>
    </cfRule>
    <cfRule type="expression" dxfId="213" priority="177" stopIfTrue="1">
      <formula>AND(MOD(MAX(AF4:AK4),7)=1,NOT(sans_fond))</formula>
    </cfRule>
  </conditionalFormatting>
  <conditionalFormatting sqref="AK8">
    <cfRule type="expression" dxfId="212" priority="172" stopIfTrue="1">
      <formula>AND(COUNTIF(fériés,MAX(AF8:AK8)),NOT(sans_fond),MAX(AF8:AK8)&gt;30000)</formula>
    </cfRule>
    <cfRule type="expression" dxfId="211" priority="173" stopIfTrue="1">
      <formula>AND(MOD(MAX(AF8:AK8),7)=0,NOT(samedi_ouvrable),NOT(sans_fond),MAX(AF8:AK8)&gt;30000)</formula>
    </cfRule>
    <cfRule type="expression" dxfId="210" priority="174" stopIfTrue="1">
      <formula>AND(MOD(MAX(AF8:AK8),7)=1,NOT(sans_fond),MAX(AF8:AK8)&gt;30000)</formula>
    </cfRule>
  </conditionalFormatting>
  <conditionalFormatting sqref="AK11:AK15">
    <cfRule type="expression" dxfId="209" priority="169" stopIfTrue="1">
      <formula>AND(COUNTIF(fériés,MAX(AF11:AK11)),NOT(sans_fond))</formula>
    </cfRule>
    <cfRule type="expression" dxfId="208" priority="170" stopIfTrue="1">
      <formula>AND(MOD(MAX(AF11:AK11),7)=0,NOT(samedi_ouvrable),NOT(sans_fond))</formula>
    </cfRule>
    <cfRule type="expression" dxfId="207" priority="171" stopIfTrue="1">
      <formula>AND(MOD(MAX(AF11:AK11),7)=1,NOT(sans_fond))</formula>
    </cfRule>
  </conditionalFormatting>
  <conditionalFormatting sqref="AK11:AK15">
    <cfRule type="expression" dxfId="206" priority="166" stopIfTrue="1">
      <formula>AND(COUNTIF(fériés,MAX(AF11:AK11)),NOT(sans_fond))</formula>
    </cfRule>
    <cfRule type="expression" dxfId="205" priority="167" stopIfTrue="1">
      <formula>AND(MOD(MAX(AF11:AK11),7)=0,NOT(samedi_ouvrable),NOT(sans_fond))</formula>
    </cfRule>
    <cfRule type="expression" dxfId="204" priority="168" stopIfTrue="1">
      <formula>AND(MOD(MAX(AF11:AK11),7)=1,NOT(sans_fond))</formula>
    </cfRule>
  </conditionalFormatting>
  <conditionalFormatting sqref="AK11:AK14">
    <cfRule type="expression" dxfId="203" priority="163" stopIfTrue="1">
      <formula>AND(COUNTIF(fériés,MAX(AF11:AK11)),NOT(sans_fond))</formula>
    </cfRule>
    <cfRule type="expression" dxfId="202" priority="164" stopIfTrue="1">
      <formula>AND(MOD(MAX(AF11:AK11),7)=0,NOT(samedi_ouvrable),NOT(sans_fond))</formula>
    </cfRule>
    <cfRule type="expression" dxfId="201" priority="165" stopIfTrue="1">
      <formula>AND(MOD(MAX(AF11:AK11),7)=1,NOT(sans_fond))</formula>
    </cfRule>
  </conditionalFormatting>
  <conditionalFormatting sqref="AK15">
    <cfRule type="expression" dxfId="200" priority="160" stopIfTrue="1">
      <formula>AND(COUNTIF(fériés,MAX(AF15:AK15)),NOT(sans_fond),MAX(AF15:AK15)&gt;30000)</formula>
    </cfRule>
    <cfRule type="expression" dxfId="199" priority="161" stopIfTrue="1">
      <formula>AND(MOD(MAX(AF15:AK15),7)=0,NOT(samedi_ouvrable),NOT(sans_fond),MAX(AF15:AK15)&gt;30000)</formula>
    </cfRule>
    <cfRule type="expression" dxfId="198" priority="162" stopIfTrue="1">
      <formula>AND(MOD(MAX(AF15:AK15),7)=1,NOT(sans_fond),MAX(AF15:AK15)&gt;30000)</formula>
    </cfRule>
  </conditionalFormatting>
  <conditionalFormatting sqref="AK18:AK22">
    <cfRule type="expression" dxfId="197" priority="157" stopIfTrue="1">
      <formula>AND(COUNTIF(fériés,MAX(AF18:AK18)),NOT(sans_fond))</formula>
    </cfRule>
    <cfRule type="expression" dxfId="196" priority="158" stopIfTrue="1">
      <formula>AND(MOD(MAX(AF18:AK18),7)=0,NOT(samedi_ouvrable),NOT(sans_fond))</formula>
    </cfRule>
    <cfRule type="expression" dxfId="195" priority="159" stopIfTrue="1">
      <formula>AND(MOD(MAX(AF18:AK18),7)=1,NOT(sans_fond))</formula>
    </cfRule>
  </conditionalFormatting>
  <conditionalFormatting sqref="AK18:AK22">
    <cfRule type="expression" dxfId="194" priority="154" stopIfTrue="1">
      <formula>AND(COUNTIF(fériés,MAX(AF18:AK18)),NOT(sans_fond))</formula>
    </cfRule>
    <cfRule type="expression" dxfId="193" priority="155" stopIfTrue="1">
      <formula>AND(MOD(MAX(AF18:AK18),7)=0,NOT(samedi_ouvrable),NOT(sans_fond))</formula>
    </cfRule>
    <cfRule type="expression" dxfId="192" priority="156" stopIfTrue="1">
      <formula>AND(MOD(MAX(AF18:AK18),7)=1,NOT(sans_fond))</formula>
    </cfRule>
  </conditionalFormatting>
  <conditionalFormatting sqref="AK18:AK21">
    <cfRule type="expression" dxfId="191" priority="151" stopIfTrue="1">
      <formula>AND(COUNTIF(fériés,MAX(AF18:AK18)),NOT(sans_fond))</formula>
    </cfRule>
    <cfRule type="expression" dxfId="190" priority="152" stopIfTrue="1">
      <formula>AND(MOD(MAX(AF18:AK18),7)=0,NOT(samedi_ouvrable),NOT(sans_fond))</formula>
    </cfRule>
    <cfRule type="expression" dxfId="189" priority="153" stopIfTrue="1">
      <formula>AND(MOD(MAX(AF18:AK18),7)=1,NOT(sans_fond))</formula>
    </cfRule>
  </conditionalFormatting>
  <conditionalFormatting sqref="AK22">
    <cfRule type="expression" dxfId="188" priority="148" stopIfTrue="1">
      <formula>AND(COUNTIF(fériés,MAX(AF22:AK22)),NOT(sans_fond),MAX(AF22:AK22)&gt;30000)</formula>
    </cfRule>
    <cfRule type="expression" dxfId="187" priority="149" stopIfTrue="1">
      <formula>AND(MOD(MAX(AF22:AK22),7)=0,NOT(samedi_ouvrable),NOT(sans_fond),MAX(AF22:AK22)&gt;30000)</formula>
    </cfRule>
    <cfRule type="expression" dxfId="186" priority="150" stopIfTrue="1">
      <formula>AND(MOD(MAX(AF22:AK22),7)=1,NOT(sans_fond),MAX(AF22:AK22)&gt;30000)</formula>
    </cfRule>
  </conditionalFormatting>
  <conditionalFormatting sqref="AQ11:AQ15">
    <cfRule type="expression" dxfId="185" priority="145" stopIfTrue="1">
      <formula>AND(COUNTIF(fériés,MAX(AL11:AQ11)),NOT(sans_fond))</formula>
    </cfRule>
    <cfRule type="expression" dxfId="184" priority="146" stopIfTrue="1">
      <formula>AND(MOD(MAX(AL11:AQ11),7)=0,NOT(samedi_ouvrable),NOT(sans_fond))</formula>
    </cfRule>
    <cfRule type="expression" dxfId="183" priority="147" stopIfTrue="1">
      <formula>AND(MOD(MAX(AL11:AQ11),7)=1,NOT(sans_fond))</formula>
    </cfRule>
  </conditionalFormatting>
  <conditionalFormatting sqref="AQ11:AQ15">
    <cfRule type="expression" dxfId="182" priority="142" stopIfTrue="1">
      <formula>AND(COUNTIF(fériés,MAX(AL11:AQ11)),NOT(sans_fond))</formula>
    </cfRule>
    <cfRule type="expression" dxfId="181" priority="143" stopIfTrue="1">
      <formula>AND(MOD(MAX(AL11:AQ11),7)=0,NOT(samedi_ouvrable),NOT(sans_fond))</formula>
    </cfRule>
    <cfRule type="expression" dxfId="180" priority="144" stopIfTrue="1">
      <formula>AND(MOD(MAX(AL11:AQ11),7)=1,NOT(sans_fond))</formula>
    </cfRule>
  </conditionalFormatting>
  <conditionalFormatting sqref="AQ11:AQ14">
    <cfRule type="expression" dxfId="179" priority="139" stopIfTrue="1">
      <formula>AND(COUNTIF(fériés,MAX(AL11:AQ11)),NOT(sans_fond))</formula>
    </cfRule>
    <cfRule type="expression" dxfId="178" priority="140" stopIfTrue="1">
      <formula>AND(MOD(MAX(AL11:AQ11),7)=0,NOT(samedi_ouvrable),NOT(sans_fond))</formula>
    </cfRule>
    <cfRule type="expression" dxfId="177" priority="141" stopIfTrue="1">
      <formula>AND(MOD(MAX(AL11:AQ11),7)=1,NOT(sans_fond))</formula>
    </cfRule>
  </conditionalFormatting>
  <conditionalFormatting sqref="AQ15">
    <cfRule type="expression" dxfId="176" priority="136" stopIfTrue="1">
      <formula>AND(COUNTIF(fériés,MAX(AL15:AQ15)),NOT(sans_fond),MAX(AL15:AQ15)&gt;30000)</formula>
    </cfRule>
    <cfRule type="expression" dxfId="175" priority="137" stopIfTrue="1">
      <formula>AND(MOD(MAX(AL15:AQ15),7)=0,NOT(samedi_ouvrable),NOT(sans_fond),MAX(AL15:AQ15)&gt;30000)</formula>
    </cfRule>
    <cfRule type="expression" dxfId="174" priority="138" stopIfTrue="1">
      <formula>AND(MOD(MAX(AL15:AQ15),7)=1,NOT(sans_fond),MAX(AL15:AQ15)&gt;30000)</formula>
    </cfRule>
  </conditionalFormatting>
  <conditionalFormatting sqref="AQ18:AQ22">
    <cfRule type="expression" dxfId="173" priority="133" stopIfTrue="1">
      <formula>AND(COUNTIF(fériés,MAX(AL18:AQ18)),NOT(sans_fond))</formula>
    </cfRule>
    <cfRule type="expression" dxfId="172" priority="134" stopIfTrue="1">
      <formula>AND(MOD(MAX(AL18:AQ18),7)=0,NOT(samedi_ouvrable),NOT(sans_fond))</formula>
    </cfRule>
    <cfRule type="expression" dxfId="171" priority="135" stopIfTrue="1">
      <formula>AND(MOD(MAX(AL18:AQ18),7)=1,NOT(sans_fond))</formula>
    </cfRule>
  </conditionalFormatting>
  <conditionalFormatting sqref="AQ18:AQ22">
    <cfRule type="expression" dxfId="170" priority="130" stopIfTrue="1">
      <formula>AND(COUNTIF(fériés,MAX(AL18:AQ18)),NOT(sans_fond))</formula>
    </cfRule>
    <cfRule type="expression" dxfId="169" priority="131" stopIfTrue="1">
      <formula>AND(MOD(MAX(AL18:AQ18),7)=0,NOT(samedi_ouvrable),NOT(sans_fond))</formula>
    </cfRule>
    <cfRule type="expression" dxfId="168" priority="132" stopIfTrue="1">
      <formula>AND(MOD(MAX(AL18:AQ18),7)=1,NOT(sans_fond))</formula>
    </cfRule>
  </conditionalFormatting>
  <conditionalFormatting sqref="AQ18:AQ21">
    <cfRule type="expression" dxfId="167" priority="127" stopIfTrue="1">
      <formula>AND(COUNTIF(fériés,MAX(AL18:AQ18)),NOT(sans_fond))</formula>
    </cfRule>
    <cfRule type="expression" dxfId="166" priority="128" stopIfTrue="1">
      <formula>AND(MOD(MAX(AL18:AQ18),7)=0,NOT(samedi_ouvrable),NOT(sans_fond))</formula>
    </cfRule>
    <cfRule type="expression" dxfId="165" priority="129" stopIfTrue="1">
      <formula>AND(MOD(MAX(AL18:AQ18),7)=1,NOT(sans_fond))</formula>
    </cfRule>
  </conditionalFormatting>
  <conditionalFormatting sqref="AQ22">
    <cfRule type="expression" dxfId="164" priority="124" stopIfTrue="1">
      <formula>AND(COUNTIF(fériés,MAX(AL22:AQ22)),NOT(sans_fond),MAX(AL22:AQ22)&gt;30000)</formula>
    </cfRule>
    <cfRule type="expression" dxfId="163" priority="125" stopIfTrue="1">
      <formula>AND(MOD(MAX(AL22:AQ22),7)=0,NOT(samedi_ouvrable),NOT(sans_fond),MAX(AL22:AQ22)&gt;30000)</formula>
    </cfRule>
    <cfRule type="expression" dxfId="162" priority="126" stopIfTrue="1">
      <formula>AND(MOD(MAX(AL22:AQ22),7)=1,NOT(sans_fond),MAX(AL22:AQ22)&gt;30000)</formula>
    </cfRule>
  </conditionalFormatting>
  <conditionalFormatting sqref="AQ25:AQ29">
    <cfRule type="expression" dxfId="161" priority="121" stopIfTrue="1">
      <formula>AND(COUNTIF(fériés,MAX(AL25:AQ25)),NOT(sans_fond))</formula>
    </cfRule>
    <cfRule type="expression" dxfId="160" priority="122" stopIfTrue="1">
      <formula>AND(MOD(MAX(AL25:AQ25),7)=0,NOT(samedi_ouvrable),NOT(sans_fond))</formula>
    </cfRule>
    <cfRule type="expression" dxfId="159" priority="123" stopIfTrue="1">
      <formula>AND(MOD(MAX(AL25:AQ25),7)=1,NOT(sans_fond))</formula>
    </cfRule>
  </conditionalFormatting>
  <conditionalFormatting sqref="AQ25:AQ29">
    <cfRule type="expression" dxfId="158" priority="118" stopIfTrue="1">
      <formula>AND(COUNTIF(fériés,MAX(AL25:AQ25)),NOT(sans_fond))</formula>
    </cfRule>
    <cfRule type="expression" dxfId="157" priority="119" stopIfTrue="1">
      <formula>AND(MOD(MAX(AL25:AQ25),7)=0,NOT(samedi_ouvrable),NOT(sans_fond))</formula>
    </cfRule>
    <cfRule type="expression" dxfId="156" priority="120" stopIfTrue="1">
      <formula>AND(MOD(MAX(AL25:AQ25),7)=1,NOT(sans_fond))</formula>
    </cfRule>
  </conditionalFormatting>
  <conditionalFormatting sqref="AQ25:AQ28">
    <cfRule type="expression" dxfId="155" priority="115" stopIfTrue="1">
      <formula>AND(COUNTIF(fériés,MAX(AL25:AQ25)),NOT(sans_fond))</formula>
    </cfRule>
    <cfRule type="expression" dxfId="154" priority="116" stopIfTrue="1">
      <formula>AND(MOD(MAX(AL25:AQ25),7)=0,NOT(samedi_ouvrable),NOT(sans_fond))</formula>
    </cfRule>
    <cfRule type="expression" dxfId="153" priority="117" stopIfTrue="1">
      <formula>AND(MOD(MAX(AL25:AQ25),7)=1,NOT(sans_fond))</formula>
    </cfRule>
  </conditionalFormatting>
  <conditionalFormatting sqref="AQ29">
    <cfRule type="expression" dxfId="152" priority="112" stopIfTrue="1">
      <formula>AND(COUNTIF(fériés,MAX(AL29:AQ29)),NOT(sans_fond),MAX(AL29:AQ29)&gt;30000)</formula>
    </cfRule>
    <cfRule type="expression" dxfId="151" priority="113" stopIfTrue="1">
      <formula>AND(MOD(MAX(AL29:AQ29),7)=0,NOT(samedi_ouvrable),NOT(sans_fond),MAX(AL29:AQ29)&gt;30000)</formula>
    </cfRule>
    <cfRule type="expression" dxfId="150" priority="114" stopIfTrue="1">
      <formula>AND(MOD(MAX(AL29:AQ29),7)=1,NOT(sans_fond),MAX(AL29:AQ29)&gt;30000)</formula>
    </cfRule>
  </conditionalFormatting>
  <conditionalFormatting sqref="AW8:AW12">
    <cfRule type="expression" dxfId="149" priority="109" stopIfTrue="1">
      <formula>AND(COUNTIF(fériés,MAX(AR8:AW8)),NOT(sans_fond))</formula>
    </cfRule>
    <cfRule type="expression" dxfId="148" priority="110" stopIfTrue="1">
      <formula>AND(MOD(MAX(AR8:AW8),7)=0,NOT(samedi_ouvrable),NOT(sans_fond))</formula>
    </cfRule>
    <cfRule type="expression" dxfId="147" priority="111" stopIfTrue="1">
      <formula>AND(MOD(MAX(AR8:AW8),7)=1,NOT(sans_fond))</formula>
    </cfRule>
  </conditionalFormatting>
  <conditionalFormatting sqref="AW8:AW12">
    <cfRule type="expression" dxfId="146" priority="106" stopIfTrue="1">
      <formula>AND(COUNTIF(fériés,MAX(AR8:AW8)),NOT(sans_fond))</formula>
    </cfRule>
    <cfRule type="expression" dxfId="145" priority="107" stopIfTrue="1">
      <formula>AND(MOD(MAX(AR8:AW8),7)=0,NOT(samedi_ouvrable),NOT(sans_fond))</formula>
    </cfRule>
    <cfRule type="expression" dxfId="144" priority="108" stopIfTrue="1">
      <formula>AND(MOD(MAX(AR8:AW8),7)=1,NOT(sans_fond))</formula>
    </cfRule>
  </conditionalFormatting>
  <conditionalFormatting sqref="AW8:AW11">
    <cfRule type="expression" dxfId="143" priority="103" stopIfTrue="1">
      <formula>AND(COUNTIF(fériés,MAX(AR8:AW8)),NOT(sans_fond))</formula>
    </cfRule>
    <cfRule type="expression" dxfId="142" priority="104" stopIfTrue="1">
      <formula>AND(MOD(MAX(AR8:AW8),7)=0,NOT(samedi_ouvrable),NOT(sans_fond))</formula>
    </cfRule>
    <cfRule type="expression" dxfId="141" priority="105" stopIfTrue="1">
      <formula>AND(MOD(MAX(AR8:AW8),7)=1,NOT(sans_fond))</formula>
    </cfRule>
  </conditionalFormatting>
  <conditionalFormatting sqref="AW12">
    <cfRule type="expression" dxfId="140" priority="100" stopIfTrue="1">
      <formula>AND(COUNTIF(fériés,MAX(AR12:AW12)),NOT(sans_fond),MAX(AR12:AW12)&gt;30000)</formula>
    </cfRule>
    <cfRule type="expression" dxfId="139" priority="101" stopIfTrue="1">
      <formula>AND(MOD(MAX(AR12:AW12),7)=0,NOT(samedi_ouvrable),NOT(sans_fond),MAX(AR12:AW12)&gt;30000)</formula>
    </cfRule>
    <cfRule type="expression" dxfId="138" priority="102" stopIfTrue="1">
      <formula>AND(MOD(MAX(AR12:AW12),7)=1,NOT(sans_fond),MAX(AR12:AW12)&gt;30000)</formula>
    </cfRule>
  </conditionalFormatting>
  <conditionalFormatting sqref="AW15:AW19">
    <cfRule type="expression" dxfId="137" priority="97" stopIfTrue="1">
      <formula>AND(COUNTIF(fériés,MAX(AR15:AW15)),NOT(sans_fond))</formula>
    </cfRule>
    <cfRule type="expression" dxfId="136" priority="98" stopIfTrue="1">
      <formula>AND(MOD(MAX(AR15:AW15),7)=0,NOT(samedi_ouvrable),NOT(sans_fond))</formula>
    </cfRule>
    <cfRule type="expression" dxfId="135" priority="99" stopIfTrue="1">
      <formula>AND(MOD(MAX(AR15:AW15),7)=1,NOT(sans_fond))</formula>
    </cfRule>
  </conditionalFormatting>
  <conditionalFormatting sqref="AW15:AW19">
    <cfRule type="expression" dxfId="134" priority="94" stopIfTrue="1">
      <formula>AND(COUNTIF(fériés,MAX(AR15:AW15)),NOT(sans_fond))</formula>
    </cfRule>
    <cfRule type="expression" dxfId="133" priority="95" stopIfTrue="1">
      <formula>AND(MOD(MAX(AR15:AW15),7)=0,NOT(samedi_ouvrable),NOT(sans_fond))</formula>
    </cfRule>
    <cfRule type="expression" dxfId="132" priority="96" stopIfTrue="1">
      <formula>AND(MOD(MAX(AR15:AW15),7)=1,NOT(sans_fond))</formula>
    </cfRule>
  </conditionalFormatting>
  <conditionalFormatting sqref="AW15:AW18">
    <cfRule type="expression" dxfId="131" priority="91" stopIfTrue="1">
      <formula>AND(COUNTIF(fériés,MAX(AR15:AW15)),NOT(sans_fond))</formula>
    </cfRule>
    <cfRule type="expression" dxfId="130" priority="92" stopIfTrue="1">
      <formula>AND(MOD(MAX(AR15:AW15),7)=0,NOT(samedi_ouvrable),NOT(sans_fond))</formula>
    </cfRule>
    <cfRule type="expression" dxfId="129" priority="93" stopIfTrue="1">
      <formula>AND(MOD(MAX(AR15:AW15),7)=1,NOT(sans_fond))</formula>
    </cfRule>
  </conditionalFormatting>
  <conditionalFormatting sqref="AW19">
    <cfRule type="expression" dxfId="128" priority="88" stopIfTrue="1">
      <formula>AND(COUNTIF(fériés,MAX(AR19:AW19)),NOT(sans_fond),MAX(AR19:AW19)&gt;30000)</formula>
    </cfRule>
    <cfRule type="expression" dxfId="127" priority="89" stopIfTrue="1">
      <formula>AND(MOD(MAX(AR19:AW19),7)=0,NOT(samedi_ouvrable),NOT(sans_fond),MAX(AR19:AW19)&gt;30000)</formula>
    </cfRule>
    <cfRule type="expression" dxfId="126" priority="90" stopIfTrue="1">
      <formula>AND(MOD(MAX(AR19:AW19),7)=1,NOT(sans_fond),MAX(AR19:AW19)&gt;30000)</formula>
    </cfRule>
  </conditionalFormatting>
  <conditionalFormatting sqref="Y4">
    <cfRule type="expression" dxfId="125" priority="85" stopIfTrue="1">
      <formula>AND(COUNTIF(fr,MAX(T4:Y4)),NOT(sans_fond),MAX(T4:Y4)&gt;30000)</formula>
    </cfRule>
    <cfRule type="expression" dxfId="124" priority="86" stopIfTrue="1">
      <formula>AND(MOD(MAX(T4:Y4),7)=0,NOT(samedi_ouvrable),NOT(sans_fond),MAX(T4:Y4)&gt;30000)</formula>
    </cfRule>
    <cfRule type="expression" dxfId="123" priority="87" stopIfTrue="1">
      <formula>AND(MOD(MAX(T4:Y4),7)=1,NOT(sans_fond),MAX(T4:Y4)&gt;30000)</formula>
    </cfRule>
  </conditionalFormatting>
  <conditionalFormatting sqref="S12">
    <cfRule type="expression" dxfId="122" priority="82" stopIfTrue="1">
      <formula>AND(COUNTIF(fériés,MAX(N12:S12)),NOT(sans_fond))</formula>
    </cfRule>
    <cfRule type="expression" dxfId="121" priority="83" stopIfTrue="1">
      <formula>AND(MOD(MAX(N12:S12),7)=0,NOT(samedi_ouvrable),NOT(sans_fond))</formula>
    </cfRule>
    <cfRule type="expression" dxfId="120" priority="84" stopIfTrue="1">
      <formula>AND(MOD(MAX(N12:S12),7)=1,NOT(sans_fond))</formula>
    </cfRule>
  </conditionalFormatting>
  <conditionalFormatting sqref="AE14">
    <cfRule type="expression" dxfId="119" priority="79" stopIfTrue="1">
      <formula>AND(COUNTIF(fériés,MAX(Z14:AE14)),NOT(sans_fond))</formula>
    </cfRule>
    <cfRule type="expression" dxfId="118" priority="80" stopIfTrue="1">
      <formula>AND(MOD(MAX(Z14:AE14),7)=0,NOT(samedi_ouvrable),NOT(sans_fond))</formula>
    </cfRule>
    <cfRule type="expression" dxfId="117" priority="81" stopIfTrue="1">
      <formula>AND(MOD(MAX(Z14:AE14),7)=1,NOT(sans_fond))</formula>
    </cfRule>
  </conditionalFormatting>
  <conditionalFormatting sqref="BC6:BC7">
    <cfRule type="expression" dxfId="116" priority="76" stopIfTrue="1">
      <formula>AND(COUNTIF(fériés,MAX(AX6:BC6)),NOT(sans_fond))</formula>
    </cfRule>
    <cfRule type="expression" dxfId="115" priority="77" stopIfTrue="1">
      <formula>AND(MOD(MAX(AX6:BC6),7)=0,NOT(samedi_ouvrable),NOT(sans_fond))</formula>
    </cfRule>
    <cfRule type="expression" dxfId="114" priority="78" stopIfTrue="1">
      <formula>AND(MOD(MAX(AX6:BC6),7)=1,NOT(sans_fond))</formula>
    </cfRule>
  </conditionalFormatting>
  <conditionalFormatting sqref="BC6:BC7">
    <cfRule type="expression" dxfId="113" priority="73" stopIfTrue="1">
      <formula>AND(COUNTIF(fériés,MAX(AX6:BC6)),NOT(sans_fond))</formula>
    </cfRule>
    <cfRule type="expression" dxfId="112" priority="74" stopIfTrue="1">
      <formula>AND(MOD(MAX(AX6:BC6),7)=0,NOT(samedi_ouvrable),NOT(sans_fond))</formula>
    </cfRule>
    <cfRule type="expression" dxfId="111" priority="75" stopIfTrue="1">
      <formula>AND(MOD(MAX(AX6:BC6),7)=1,NOT(sans_fond))</formula>
    </cfRule>
  </conditionalFormatting>
  <conditionalFormatting sqref="BC6:BC7">
    <cfRule type="expression" dxfId="110" priority="70" stopIfTrue="1">
      <formula>AND(COUNTIF(fériés,MAX(AX6:BC6)),NOT(sans_fond))</formula>
    </cfRule>
    <cfRule type="expression" dxfId="109" priority="71" stopIfTrue="1">
      <formula>AND(MOD(MAX(AX6:BC6),7)=0,NOT(samedi_ouvrable),NOT(sans_fond))</formula>
    </cfRule>
    <cfRule type="expression" dxfId="108" priority="72" stopIfTrue="1">
      <formula>AND(MOD(MAX(AX6:BC6),7)=1,NOT(sans_fond))</formula>
    </cfRule>
  </conditionalFormatting>
  <conditionalFormatting sqref="BC6:BC7">
    <cfRule type="expression" dxfId="107" priority="67" stopIfTrue="1">
      <formula>AND(COUNTIF(fériés,MAX(AX6:BC6)),NOT(sans_fond))</formula>
    </cfRule>
    <cfRule type="expression" dxfId="106" priority="68" stopIfTrue="1">
      <formula>AND(MOD(MAX(AX6:BC6),7)=0,NOT(samedi_ouvrable),NOT(sans_fond))</formula>
    </cfRule>
    <cfRule type="expression" dxfId="105" priority="69" stopIfTrue="1">
      <formula>AND(MOD(MAX(AX6:BC6),7)=1,NOT(sans_fond))</formula>
    </cfRule>
  </conditionalFormatting>
  <conditionalFormatting sqref="BC6:BC7">
    <cfRule type="expression" dxfId="104" priority="64" stopIfTrue="1">
      <formula>AND(COUNTIF(fériés,MAX(AX6:BC6)),NOT(sans_fond),MAX(AX6:BC6)&gt;30000)</formula>
    </cfRule>
    <cfRule type="expression" dxfId="103" priority="65" stopIfTrue="1">
      <formula>AND(MOD(MAX(AX6:BC6),7)=0,NOT(samedi_ouvrable),NOT(sans_fond),MAX(AX6:BC6)&gt;30000)</formula>
    </cfRule>
    <cfRule type="expression" dxfId="102" priority="66" stopIfTrue="1">
      <formula>AND(MOD(MAX(AX6:BC6),7)=1,NOT(sans_fond),MAX(AX6:BC6)&gt;30000)</formula>
    </cfRule>
  </conditionalFormatting>
  <conditionalFormatting sqref="BC13:BC14">
    <cfRule type="expression" dxfId="101" priority="61" stopIfTrue="1">
      <formula>AND(COUNTIF(fériés,MAX(AX13:BC13)),NOT(sans_fond))</formula>
    </cfRule>
    <cfRule type="expression" dxfId="100" priority="62" stopIfTrue="1">
      <formula>AND(MOD(MAX(AX13:BC13),7)=0,NOT(samedi_ouvrable),NOT(sans_fond))</formula>
    </cfRule>
    <cfRule type="expression" dxfId="99" priority="63" stopIfTrue="1">
      <formula>AND(MOD(MAX(AX13:BC13),7)=1,NOT(sans_fond))</formula>
    </cfRule>
  </conditionalFormatting>
  <conditionalFormatting sqref="BC13:BC14">
    <cfRule type="expression" dxfId="98" priority="58" stopIfTrue="1">
      <formula>AND(COUNTIF(fériés,MAX(AX13:BC13)),NOT(sans_fond))</formula>
    </cfRule>
    <cfRule type="expression" dxfId="97" priority="59" stopIfTrue="1">
      <formula>AND(MOD(MAX(AX13:BC13),7)=0,NOT(samedi_ouvrable),NOT(sans_fond))</formula>
    </cfRule>
    <cfRule type="expression" dxfId="96" priority="60" stopIfTrue="1">
      <formula>AND(MOD(MAX(AX13:BC13),7)=1,NOT(sans_fond))</formula>
    </cfRule>
  </conditionalFormatting>
  <conditionalFormatting sqref="BC13:BC14">
    <cfRule type="expression" dxfId="95" priority="55" stopIfTrue="1">
      <formula>AND(COUNTIF(fériés,MAX(AX13:BC13)),NOT(sans_fond))</formula>
    </cfRule>
    <cfRule type="expression" dxfId="94" priority="56" stopIfTrue="1">
      <formula>AND(MOD(MAX(AX13:BC13),7)=0,NOT(samedi_ouvrable),NOT(sans_fond))</formula>
    </cfRule>
    <cfRule type="expression" dxfId="93" priority="57" stopIfTrue="1">
      <formula>AND(MOD(MAX(AX13:BC13),7)=1,NOT(sans_fond))</formula>
    </cfRule>
  </conditionalFormatting>
  <conditionalFormatting sqref="BC13:BC14">
    <cfRule type="expression" dxfId="92" priority="52" stopIfTrue="1">
      <formula>AND(COUNTIF(fériés,MAX(AX13:BC13)),NOT(sans_fond))</formula>
    </cfRule>
    <cfRule type="expression" dxfId="91" priority="53" stopIfTrue="1">
      <formula>AND(MOD(MAX(AX13:BC13),7)=0,NOT(samedi_ouvrable),NOT(sans_fond))</formula>
    </cfRule>
    <cfRule type="expression" dxfId="90" priority="54" stopIfTrue="1">
      <formula>AND(MOD(MAX(AX13:BC13),7)=1,NOT(sans_fond))</formula>
    </cfRule>
  </conditionalFormatting>
  <conditionalFormatting sqref="BC13:BC14">
    <cfRule type="expression" dxfId="89" priority="49" stopIfTrue="1">
      <formula>AND(COUNTIF(fériés,MAX(AX13:BC13)),NOT(sans_fond),MAX(AX13:BC13)&gt;30000)</formula>
    </cfRule>
    <cfRule type="expression" dxfId="88" priority="50" stopIfTrue="1">
      <formula>AND(MOD(MAX(AX13:BC13),7)=0,NOT(samedi_ouvrable),NOT(sans_fond),MAX(AX13:BC13)&gt;30000)</formula>
    </cfRule>
    <cfRule type="expression" dxfId="87" priority="51" stopIfTrue="1">
      <formula>AND(MOD(MAX(AX13:BC13),7)=1,NOT(sans_fond),MAX(AX13:BC13)&gt;30000)</formula>
    </cfRule>
  </conditionalFormatting>
  <conditionalFormatting sqref="BC21:BC22">
    <cfRule type="expression" dxfId="86" priority="46" stopIfTrue="1">
      <formula>AND(COUNTIF(fériés,MAX(AX21:BC21)),NOT(sans_fond))</formula>
    </cfRule>
    <cfRule type="expression" dxfId="85" priority="47" stopIfTrue="1">
      <formula>AND(MOD(MAX(AX21:BC21),7)=0,NOT(samedi_ouvrable),NOT(sans_fond))</formula>
    </cfRule>
    <cfRule type="expression" dxfId="84" priority="48" stopIfTrue="1">
      <formula>AND(MOD(MAX(AX21:BC21),7)=1,NOT(sans_fond))</formula>
    </cfRule>
  </conditionalFormatting>
  <conditionalFormatting sqref="BC21:BC22">
    <cfRule type="expression" dxfId="83" priority="43" stopIfTrue="1">
      <formula>AND(COUNTIF(fériés,MAX(AX21:BC21)),NOT(sans_fond))</formula>
    </cfRule>
    <cfRule type="expression" dxfId="82" priority="44" stopIfTrue="1">
      <formula>AND(MOD(MAX(AX21:BC21),7)=0,NOT(samedi_ouvrable),NOT(sans_fond))</formula>
    </cfRule>
    <cfRule type="expression" dxfId="81" priority="45" stopIfTrue="1">
      <formula>AND(MOD(MAX(AX21:BC21),7)=1,NOT(sans_fond))</formula>
    </cfRule>
  </conditionalFormatting>
  <conditionalFormatting sqref="BC21:BC22">
    <cfRule type="expression" dxfId="80" priority="40" stopIfTrue="1">
      <formula>AND(COUNTIF(fériés,MAX(AX21:BC21)),NOT(sans_fond))</formula>
    </cfRule>
    <cfRule type="expression" dxfId="79" priority="41" stopIfTrue="1">
      <formula>AND(MOD(MAX(AX21:BC21),7)=0,NOT(samedi_ouvrable),NOT(sans_fond))</formula>
    </cfRule>
    <cfRule type="expression" dxfId="78" priority="42" stopIfTrue="1">
      <formula>AND(MOD(MAX(AX21:BC21),7)=1,NOT(sans_fond))</formula>
    </cfRule>
  </conditionalFormatting>
  <conditionalFormatting sqref="BC21:BC22">
    <cfRule type="expression" dxfId="77" priority="37" stopIfTrue="1">
      <formula>AND(COUNTIF(fériés,MAX(AX21:BC21)),NOT(sans_fond))</formula>
    </cfRule>
    <cfRule type="expression" dxfId="76" priority="38" stopIfTrue="1">
      <formula>AND(MOD(MAX(AX21:BC21),7)=0,NOT(samedi_ouvrable),NOT(sans_fond))</formula>
    </cfRule>
    <cfRule type="expression" dxfId="75" priority="39" stopIfTrue="1">
      <formula>AND(MOD(MAX(AX21:BC21),7)=1,NOT(sans_fond))</formula>
    </cfRule>
  </conditionalFormatting>
  <conditionalFormatting sqref="BC21:BC22">
    <cfRule type="expression" dxfId="74" priority="34" stopIfTrue="1">
      <formula>AND(COUNTIF(fériés,MAX(AX21:BC21)),NOT(sans_fond),MAX(AX21:BC21)&gt;30000)</formula>
    </cfRule>
    <cfRule type="expression" dxfId="73" priority="35" stopIfTrue="1">
      <formula>AND(MOD(MAX(AX21:BC21),7)=0,NOT(samedi_ouvrable),NOT(sans_fond),MAX(AX21:BC21)&gt;30000)</formula>
    </cfRule>
    <cfRule type="expression" dxfId="72" priority="36" stopIfTrue="1">
      <formula>AND(MOD(MAX(AX21:BC21),7)=1,NOT(sans_fond),MAX(AX21:BC21)&gt;30000)</formula>
    </cfRule>
  </conditionalFormatting>
  <conditionalFormatting sqref="BC27:BC28">
    <cfRule type="expression" dxfId="71" priority="31" stopIfTrue="1">
      <formula>AND(COUNTIF(fériés,MAX(AX27:BC27)),NOT(sans_fond))</formula>
    </cfRule>
    <cfRule type="expression" dxfId="70" priority="32" stopIfTrue="1">
      <formula>AND(MOD(MAX(AX27:BC27),7)=0,NOT(samedi_ouvrable),NOT(sans_fond))</formula>
    </cfRule>
    <cfRule type="expression" dxfId="69" priority="33" stopIfTrue="1">
      <formula>AND(MOD(MAX(AX27:BC27),7)=1,NOT(sans_fond))</formula>
    </cfRule>
  </conditionalFormatting>
  <conditionalFormatting sqref="BC27:BC28">
    <cfRule type="expression" dxfId="68" priority="28" stopIfTrue="1">
      <formula>AND(COUNTIF(fériés,MAX(AX27:BC27)),NOT(sans_fond))</formula>
    </cfRule>
    <cfRule type="expression" dxfId="67" priority="29" stopIfTrue="1">
      <formula>AND(MOD(MAX(AX27:BC27),7)=0,NOT(samedi_ouvrable),NOT(sans_fond))</formula>
    </cfRule>
    <cfRule type="expression" dxfId="66" priority="30" stopIfTrue="1">
      <formula>AND(MOD(MAX(AX27:BC27),7)=1,NOT(sans_fond))</formula>
    </cfRule>
  </conditionalFormatting>
  <conditionalFormatting sqref="BC27:BC28">
    <cfRule type="expression" dxfId="65" priority="25" stopIfTrue="1">
      <formula>AND(COUNTIF(fériés,MAX(AX27:BC27)),NOT(sans_fond))</formula>
    </cfRule>
    <cfRule type="expression" dxfId="64" priority="26" stopIfTrue="1">
      <formula>AND(MOD(MAX(AX27:BC27),7)=0,NOT(samedi_ouvrable),NOT(sans_fond))</formula>
    </cfRule>
    <cfRule type="expression" dxfId="63" priority="27" stopIfTrue="1">
      <formula>AND(MOD(MAX(AX27:BC27),7)=1,NOT(sans_fond))</formula>
    </cfRule>
  </conditionalFormatting>
  <conditionalFormatting sqref="BC27:BC28">
    <cfRule type="expression" dxfId="62" priority="22" stopIfTrue="1">
      <formula>AND(COUNTIF(fériés,MAX(AX27:BC27)),NOT(sans_fond))</formula>
    </cfRule>
    <cfRule type="expression" dxfId="61" priority="23" stopIfTrue="1">
      <formula>AND(MOD(MAX(AX27:BC27),7)=0,NOT(samedi_ouvrable),NOT(sans_fond))</formula>
    </cfRule>
    <cfRule type="expression" dxfId="60" priority="24" stopIfTrue="1">
      <formula>AND(MOD(MAX(AX27:BC27),7)=1,NOT(sans_fond))</formula>
    </cfRule>
  </conditionalFormatting>
  <conditionalFormatting sqref="BC27:BC28">
    <cfRule type="expression" dxfId="59" priority="19" stopIfTrue="1">
      <formula>AND(COUNTIF(fériés,MAX(AX27:BC27)),NOT(sans_fond),MAX(AX27:BC27)&gt;30000)</formula>
    </cfRule>
    <cfRule type="expression" dxfId="58" priority="20" stopIfTrue="1">
      <formula>AND(MOD(MAX(AX27:BC27),7)=0,NOT(samedi_ouvrable),NOT(sans_fond),MAX(AX27:BC27)&gt;30000)</formula>
    </cfRule>
    <cfRule type="expression" dxfId="57" priority="21" stopIfTrue="1">
      <formula>AND(MOD(MAX(AX27:BC27),7)=1,NOT(sans_fond),MAX(AX27:BC27)&gt;30000)</formula>
    </cfRule>
  </conditionalFormatting>
  <conditionalFormatting sqref="BI4">
    <cfRule type="expression" dxfId="56" priority="4" stopIfTrue="1">
      <formula>AND(COUNTIF(fériés,MAX(BD4:BI4)),NOT(sans_fond),MAX(BD4:BI4)&gt;30000)</formula>
    </cfRule>
    <cfRule type="expression" dxfId="55" priority="5" stopIfTrue="1">
      <formula>AND(MOD(MAX(BD4:BI4),7)=0,NOT(samedi_ouvrable),NOT(sans_fond),MAX(BD4:BI4)&gt;30000)</formula>
    </cfRule>
    <cfRule type="expression" dxfId="54" priority="6" stopIfTrue="1">
      <formula>AND(MOD(MAX(BD4:BI4),7)=1,NOT(sans_fond),MAX(BD4:BI4)&gt;30000)</formula>
    </cfRule>
  </conditionalFormatting>
  <conditionalFormatting sqref="BI4">
    <cfRule type="expression" dxfId="53" priority="16" stopIfTrue="1">
      <formula>AND(COUNTIF(fériés,MAX(BD4:BI4)),NOT(sans_fond))</formula>
    </cfRule>
    <cfRule type="expression" dxfId="52" priority="17" stopIfTrue="1">
      <formula>AND(MOD(MAX(BD4:BI4),7)=0,NOT(samedi_ouvrable),NOT(sans_fond))</formula>
    </cfRule>
    <cfRule type="expression" dxfId="51" priority="18" stopIfTrue="1">
      <formula>AND(MOD(MAX(BD4:BI4),7)=1,NOT(sans_fond))</formula>
    </cfRule>
  </conditionalFormatting>
  <conditionalFormatting sqref="BI4">
    <cfRule type="expression" dxfId="50" priority="13" stopIfTrue="1">
      <formula>AND(COUNTIF(fériés,MAX(BD4:BI4)),NOT(sans_fond))</formula>
    </cfRule>
    <cfRule type="expression" dxfId="49" priority="14" stopIfTrue="1">
      <formula>AND(MOD(MAX(BD4:BI4),7)=0,NOT(samedi_ouvrable),NOT(sans_fond))</formula>
    </cfRule>
    <cfRule type="expression" dxfId="48" priority="15" stopIfTrue="1">
      <formula>AND(MOD(MAX(BD4:BI4),7)=1,NOT(sans_fond))</formula>
    </cfRule>
  </conditionalFormatting>
  <conditionalFormatting sqref="BI4">
    <cfRule type="expression" dxfId="47" priority="10" stopIfTrue="1">
      <formula>AND(COUNTIF(fériés,MAX(BD4:BI4)),NOT(sans_fond))</formula>
    </cfRule>
    <cfRule type="expression" dxfId="46" priority="11" stopIfTrue="1">
      <formula>AND(MOD(MAX(BD4:BI4),7)=0,NOT(samedi_ouvrable),NOT(sans_fond))</formula>
    </cfRule>
    <cfRule type="expression" dxfId="45" priority="12" stopIfTrue="1">
      <formula>AND(MOD(MAX(BD4:BI4),7)=1,NOT(sans_fond))</formula>
    </cfRule>
  </conditionalFormatting>
  <conditionalFormatting sqref="BI4">
    <cfRule type="expression" dxfId="44" priority="7" stopIfTrue="1">
      <formula>AND(COUNTIF(fériés,MAX(BD4:BI4)),NOT(sans_fond))</formula>
    </cfRule>
    <cfRule type="expression" dxfId="43" priority="8" stopIfTrue="1">
      <formula>AND(MOD(MAX(BD4:BI4),7)=0,NOT(samedi_ouvrable),NOT(sans_fond))</formula>
    </cfRule>
    <cfRule type="expression" dxfId="42" priority="9" stopIfTrue="1">
      <formula>AND(MOD(MAX(BD4:BI4),7)=1,NOT(sans_fond))</formula>
    </cfRule>
  </conditionalFormatting>
  <conditionalFormatting sqref="AW4">
    <cfRule type="expression" dxfId="41" priority="1" stopIfTrue="1">
      <formula>AND(COUNTIF(fériés,MAX(AR4:AW4)),NOT(sans_fond),MAX(AR4:AW4)&gt;30000)</formula>
    </cfRule>
    <cfRule type="expression" dxfId="40" priority="2" stopIfTrue="1">
      <formula>AND(MOD(MAX(AR4:AW4),7)=0,NOT(samedi_ouvrable),NOT(sans_fond),MAX(AR4:AW4)&gt;30000)</formula>
    </cfRule>
    <cfRule type="expression" dxfId="39" priority="3" stopIfTrue="1">
      <formula>AND(MOD(MAX(AR4:AW4),7)=1,NOT(sans_fond),MAX(AR4:AW4)&gt;30000)</formula>
    </cfRule>
  </conditionalFormatting>
  <hyperlinks>
    <hyperlink ref="AY1" r:id="rId1"/>
    <hyperlink ref="AM1" r:id="rId2" tooltip="pour savoir lancer les macros" display="aide"/>
    <hyperlink ref="AQ1" r:id="rId3" tooltip="vidéo sur DailyMotion (HD)"/>
    <hyperlink ref="AS1" r:id="rId4"/>
  </hyperlinks>
  <printOptions horizontalCentered="1"/>
  <pageMargins left="0.31496062992125984" right="0.23622047244094491" top="0.62992125984251968" bottom="0.39370078740157483" header="0.35433070866141736" footer="0.27559055118110237"/>
  <pageSetup paperSize="9" scale="41" orientation="landscape" horizontalDpi="4294967293" r:id="rId5"/>
  <headerFooter alignWithMargins="0">
    <oddHeader>&amp;L&amp;"Arial,Gras"&amp;16http://www.doublevez.com&amp;C&amp;"Arial,Gras"&amp;22&amp;A&amp;R&amp;12auteur : jeanmarc.stoeffler</oddHeader>
    <oddFooter>&amp;C&amp;12page &amp;P/&amp;N&amp;R&amp;7calendrier_automatique.xlsb&amp;L&amp;12AUCUNE</oddFooter>
  </headerFooter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63" r:id="rId8" name="Button 1467">
              <controlPr defaultSize="0" print="0" autoFill="0" autoPict="0" macro="[0]!PositionAujourdhui">
                <anchor moveWithCells="1">
                  <from>
                    <xdr:col>0</xdr:col>
                    <xdr:colOff>28575</xdr:colOff>
                    <xdr:row>0</xdr:row>
                    <xdr:rowOff>28575</xdr:rowOff>
                  </from>
                  <to>
                    <xdr:col>1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6" r:id="rId9" name="Check Box 1500">
              <controlPr defaultSize="0" print="0" autoFill="0" autoLine="0" autoPict="0">
                <anchor>
                  <from>
                    <xdr:col>20</xdr:col>
                    <xdr:colOff>571500</xdr:colOff>
                    <xdr:row>0</xdr:row>
                    <xdr:rowOff>57150</xdr:rowOff>
                  </from>
                  <to>
                    <xdr:col>24</xdr:col>
                    <xdr:colOff>609600</xdr:colOff>
                    <xdr:row>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7" r:id="rId10" name="Check Box 1501">
              <controlPr defaultSize="0" print="0" autoFill="0" autoLine="0" autoPict="0">
                <anchor>
                  <from>
                    <xdr:col>14</xdr:col>
                    <xdr:colOff>266700</xdr:colOff>
                    <xdr:row>0</xdr:row>
                    <xdr:rowOff>57150</xdr:rowOff>
                  </from>
                  <to>
                    <xdr:col>18</xdr:col>
                    <xdr:colOff>304800</xdr:colOff>
                    <xdr:row>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8" r:id="rId11" name="Check Box 1502">
              <controlPr defaultSize="0" print="0" autoFill="0" autoLine="0" autoPict="0">
                <anchor>
                  <from>
                    <xdr:col>18</xdr:col>
                    <xdr:colOff>400050</xdr:colOff>
                    <xdr:row>0</xdr:row>
                    <xdr:rowOff>57150</xdr:rowOff>
                  </from>
                  <to>
                    <xdr:col>20</xdr:col>
                    <xdr:colOff>457200</xdr:colOff>
                    <xdr:row>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9" r:id="rId12" name="Check Box 1503">
              <controlPr defaultSize="0" print="0" autoFill="0" autoLine="0" autoPict="0">
                <anchor>
                  <from>
                    <xdr:col>24</xdr:col>
                    <xdr:colOff>704850</xdr:colOff>
                    <xdr:row>0</xdr:row>
                    <xdr:rowOff>57150</xdr:rowOff>
                  </from>
                  <to>
                    <xdr:col>28</xdr:col>
                    <xdr:colOff>0</xdr:colOff>
                    <xdr:row>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" r:id="rId13" name="Drop Down 1536">
              <controlPr locked="0" defaultSize="0" autoLine="0" autoPict="0">
                <anchor>
                  <from>
                    <xdr:col>31</xdr:col>
                    <xdr:colOff>38100</xdr:colOff>
                    <xdr:row>0</xdr:row>
                    <xdr:rowOff>57150</xdr:rowOff>
                  </from>
                  <to>
                    <xdr:col>35</xdr:col>
                    <xdr:colOff>114300</xdr:colOff>
                    <xdr:row>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8" r:id="rId14" name="Check Box 1542">
              <controlPr defaultSize="0" print="0" autoFill="0" autoLine="0" autoPict="0">
                <anchor>
                  <from>
                    <xdr:col>28</xdr:col>
                    <xdr:colOff>114300</xdr:colOff>
                    <xdr:row>0</xdr:row>
                    <xdr:rowOff>57150</xdr:rowOff>
                  </from>
                  <to>
                    <xdr:col>30</xdr:col>
                    <xdr:colOff>857250</xdr:colOff>
                    <xdr:row>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3" r:id="rId15" name="Button 1857">
              <controlPr defaultSize="0" print="0" autoFill="0" autoPict="0" macro="[0]!ChargementUpDateCalendar">
                <anchor moveWithCells="1" sizeWithCells="1">
                  <from>
                    <xdr:col>1</xdr:col>
                    <xdr:colOff>57150</xdr:colOff>
                    <xdr:row>36</xdr:row>
                    <xdr:rowOff>38100</xdr:rowOff>
                  </from>
                  <to>
                    <xdr:col>10</xdr:col>
                    <xdr:colOff>114300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26" r:id="rId16" name="Button 2358">
              <controlPr defaultSize="0" print="0" autoFill="0" autoPict="0" macro="[0]!NumerosLignesColonnes">
                <anchor>
                  <from>
                    <xdr:col>11</xdr:col>
                    <xdr:colOff>38100</xdr:colOff>
                    <xdr:row>36</xdr:row>
                    <xdr:rowOff>57150</xdr:rowOff>
                  </from>
                  <to>
                    <xdr:col>14</xdr:col>
                    <xdr:colOff>552450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3" r:id="rId17" name="Option Button 1587">
              <controlPr defaultSize="0" print="0" autoFill="0" autoLine="0" autoPict="0">
                <anchor moveWithCells="1" sizeWithCells="1">
                  <from>
                    <xdr:col>6</xdr:col>
                    <xdr:colOff>104775</xdr:colOff>
                    <xdr:row>0</xdr:row>
                    <xdr:rowOff>47625</xdr:rowOff>
                  </from>
                  <to>
                    <xdr:col>6</xdr:col>
                    <xdr:colOff>771525</xdr:colOff>
                    <xdr:row>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4" r:id="rId18" name="Option Button 1588">
              <controlPr defaultSize="0" print="0" autoFill="0" autoLine="0" autoPict="0">
                <anchor moveWithCells="1" sizeWithCells="1">
                  <from>
                    <xdr:col>6</xdr:col>
                    <xdr:colOff>800100</xdr:colOff>
                    <xdr:row>0</xdr:row>
                    <xdr:rowOff>47625</xdr:rowOff>
                  </from>
                  <to>
                    <xdr:col>10</xdr:col>
                    <xdr:colOff>66675</xdr:colOff>
                    <xdr:row>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5" r:id="rId19" name="Option Button 1589">
              <controlPr defaultSize="0" print="0" autoFill="0" autoLine="0" autoPict="0">
                <anchor moveWithCells="1" sizeWithCells="1">
                  <from>
                    <xdr:col>10</xdr:col>
                    <xdr:colOff>95250</xdr:colOff>
                    <xdr:row>0</xdr:row>
                    <xdr:rowOff>47625</xdr:rowOff>
                  </from>
                  <to>
                    <xdr:col>12</xdr:col>
                    <xdr:colOff>552450</xdr:colOff>
                    <xdr:row>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6" r:id="rId20" name="Option Button 1590">
              <controlPr defaultSize="0" print="0" autoFill="0" autoLine="0" autoPict="0">
                <anchor moveWithCells="1" sizeWithCells="1">
                  <from>
                    <xdr:col>12</xdr:col>
                    <xdr:colOff>590550</xdr:colOff>
                    <xdr:row>0</xdr:row>
                    <xdr:rowOff>47625</xdr:rowOff>
                  </from>
                  <to>
                    <xdr:col>14</xdr:col>
                    <xdr:colOff>180975</xdr:colOff>
                    <xdr:row>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B1:O666"/>
  <sheetViews>
    <sheetView showGridLines="0" showRowColHeaders="0" topLeftCell="A19" workbookViewId="0"/>
  </sheetViews>
  <sheetFormatPr baseColWidth="10" defaultColWidth="13.7109375" defaultRowHeight="28.5" customHeight="1" x14ac:dyDescent="0.2"/>
  <cols>
    <col min="1" max="1" width="2.5703125" customWidth="1"/>
    <col min="2" max="2" width="16.42578125" customWidth="1"/>
    <col min="3" max="3" width="20.28515625" customWidth="1"/>
    <col min="4" max="4" width="17.5703125" bestFit="1" customWidth="1"/>
    <col min="5" max="6" width="13.7109375" customWidth="1"/>
    <col min="7" max="7" width="2" customWidth="1"/>
    <col min="8" max="8" width="2.28515625" customWidth="1"/>
    <col min="9" max="9" width="5.7109375" style="2" customWidth="1"/>
    <col min="10" max="10" width="1.42578125" style="2" customWidth="1"/>
    <col min="11" max="11" width="14.7109375" style="2" customWidth="1"/>
    <col min="12" max="12" width="3" customWidth="1"/>
    <col min="13" max="13" width="5.85546875" customWidth="1"/>
    <col min="14" max="14" width="15.42578125" customWidth="1"/>
    <col min="15" max="15" width="13.7109375" customWidth="1"/>
    <col min="16" max="16" width="1.85546875" customWidth="1"/>
  </cols>
  <sheetData>
    <row r="1" spans="2:15" ht="153" customHeight="1" thickBot="1" x14ac:dyDescent="0.25">
      <c r="C1" s="134" t="s">
        <v>86</v>
      </c>
    </row>
    <row r="2" spans="2:15" ht="15" customHeight="1" thickTop="1" thickBot="1" x14ac:dyDescent="0.25">
      <c r="I2" s="34">
        <v>38412</v>
      </c>
      <c r="J2" s="11"/>
      <c r="K2" s="11"/>
      <c r="M2" s="11"/>
      <c r="N2" s="11"/>
      <c r="O2" s="11"/>
    </row>
    <row r="3" spans="2:15" ht="39.75" customHeight="1" thickTop="1" x14ac:dyDescent="0.2">
      <c r="B3" s="23" t="s">
        <v>22</v>
      </c>
      <c r="I3" s="208" t="s">
        <v>25</v>
      </c>
      <c r="J3" s="208"/>
      <c r="K3" s="208"/>
      <c r="L3" s="208"/>
      <c r="M3" s="208"/>
      <c r="N3" s="208"/>
    </row>
    <row r="4" spans="2:15" ht="15" customHeight="1" x14ac:dyDescent="0.2">
      <c r="H4" s="27"/>
    </row>
    <row r="5" spans="2:15" ht="15" customHeight="1" x14ac:dyDescent="0.2">
      <c r="H5" s="27" t="s">
        <v>23</v>
      </c>
      <c r="I5" s="207" t="s">
        <v>24</v>
      </c>
      <c r="J5" s="207"/>
      <c r="K5" s="207"/>
      <c r="L5" s="207"/>
      <c r="M5" s="207"/>
    </row>
    <row r="6" spans="2:15" ht="25.5" customHeight="1" x14ac:dyDescent="0.2">
      <c r="I6" s="207"/>
      <c r="J6" s="207"/>
      <c r="K6" s="207"/>
      <c r="L6" s="207"/>
      <c r="M6" s="207"/>
    </row>
    <row r="7" spans="2:15" ht="15" customHeight="1" x14ac:dyDescent="0.2"/>
    <row r="8" spans="2:15" ht="15" customHeight="1" x14ac:dyDescent="0.2">
      <c r="I8" s="2" t="s">
        <v>19</v>
      </c>
    </row>
    <row r="9" spans="2:15" ht="15" customHeight="1" x14ac:dyDescent="0.25">
      <c r="I9" s="209" t="s">
        <v>4</v>
      </c>
      <c r="J9" s="209"/>
      <c r="K9" s="209"/>
      <c r="M9" s="209" t="s">
        <v>7</v>
      </c>
      <c r="N9" s="209"/>
      <c r="O9" s="209"/>
    </row>
    <row r="10" spans="2:15" ht="15" customHeight="1" x14ac:dyDescent="0.2">
      <c r="I10"/>
      <c r="J10"/>
      <c r="K10"/>
      <c r="M10" s="205" t="s">
        <v>17</v>
      </c>
      <c r="N10" s="206"/>
      <c r="O10" s="206"/>
    </row>
    <row r="11" spans="2:15" ht="15" customHeight="1" x14ac:dyDescent="0.2">
      <c r="J11"/>
      <c r="K11"/>
      <c r="M11" s="206"/>
      <c r="N11" s="206"/>
      <c r="O11" s="206"/>
    </row>
    <row r="12" spans="2:15" ht="28.5" customHeight="1" x14ac:dyDescent="0.2">
      <c r="I12"/>
      <c r="J12"/>
      <c r="K12"/>
    </row>
    <row r="13" spans="2:15" ht="18" x14ac:dyDescent="0.25">
      <c r="I13" s="19">
        <f>I15</f>
        <v>40725</v>
      </c>
      <c r="J13" s="20"/>
      <c r="K13" s="20"/>
      <c r="M13" s="19">
        <f>M15</f>
        <v>40725</v>
      </c>
      <c r="N13" s="20"/>
      <c r="O13" s="20"/>
    </row>
    <row r="14" spans="2:15" ht="12.75" customHeight="1" thickBot="1" x14ac:dyDescent="0.25">
      <c r="B14" s="25"/>
      <c r="C14" s="26"/>
      <c r="D14" s="26"/>
      <c r="E14" s="26"/>
      <c r="F14" s="26"/>
      <c r="I14" s="5"/>
      <c r="J14" s="5"/>
      <c r="K14" s="5"/>
      <c r="M14" s="21" t="s">
        <v>15</v>
      </c>
      <c r="N14" s="21" t="s">
        <v>5</v>
      </c>
      <c r="O14" s="21" t="s">
        <v>6</v>
      </c>
    </row>
    <row r="15" spans="2:15" ht="28.5" customHeight="1" x14ac:dyDescent="0.2">
      <c r="B15" s="4" t="s">
        <v>18</v>
      </c>
      <c r="C15" s="4"/>
      <c r="D15" s="24" t="s">
        <v>2</v>
      </c>
      <c r="E15" s="4"/>
      <c r="F15" s="4"/>
      <c r="I15" s="8">
        <v>40725</v>
      </c>
      <c r="J15" s="9"/>
      <c r="K15" s="10" t="s">
        <v>20</v>
      </c>
      <c r="M15" s="8">
        <f>I15</f>
        <v>40725</v>
      </c>
      <c r="N15" s="9" t="s">
        <v>16</v>
      </c>
      <c r="O15" s="10"/>
    </row>
    <row r="16" spans="2:15" ht="28.5" customHeight="1" x14ac:dyDescent="0.2">
      <c r="B16" s="4"/>
      <c r="C16" s="4"/>
      <c r="D16" s="4"/>
      <c r="E16" s="4"/>
      <c r="F16" s="4"/>
      <c r="I16" s="6">
        <f t="shared" ref="I16:I22" si="0">I15+1</f>
        <v>40726</v>
      </c>
      <c r="J16" s="15"/>
      <c r="K16" s="7" t="s">
        <v>8</v>
      </c>
      <c r="M16" s="6">
        <f t="shared" ref="M16:M22" si="1">M15+1</f>
        <v>40726</v>
      </c>
      <c r="N16" s="13" t="s">
        <v>11</v>
      </c>
      <c r="O16" s="7"/>
    </row>
    <row r="17" spans="2:15" ht="28.5" customHeight="1" x14ac:dyDescent="0.2">
      <c r="E17" s="4"/>
      <c r="F17" s="4"/>
      <c r="I17" s="6">
        <f t="shared" si="0"/>
        <v>40727</v>
      </c>
      <c r="J17" s="3"/>
      <c r="K17" s="7"/>
      <c r="M17" s="6">
        <f t="shared" si="1"/>
        <v>40727</v>
      </c>
      <c r="N17" s="12" t="s">
        <v>12</v>
      </c>
      <c r="O17" s="7"/>
    </row>
    <row r="18" spans="2:15" ht="28.5" customHeight="1" x14ac:dyDescent="0.2">
      <c r="B18" s="4"/>
      <c r="C18" s="4"/>
      <c r="D18" s="4"/>
      <c r="E18" s="4"/>
      <c r="F18" s="4"/>
      <c r="I18" s="6">
        <f t="shared" si="0"/>
        <v>40728</v>
      </c>
      <c r="J18" s="15"/>
      <c r="K18" s="7" t="s">
        <v>9</v>
      </c>
      <c r="M18" s="6">
        <f t="shared" si="1"/>
        <v>40728</v>
      </c>
      <c r="N18" s="3"/>
      <c r="O18" s="18" t="s">
        <v>13</v>
      </c>
    </row>
    <row r="19" spans="2:15" ht="28.5" customHeight="1" x14ac:dyDescent="0.2">
      <c r="E19" s="4"/>
      <c r="F19" s="4"/>
      <c r="I19" s="6">
        <f t="shared" si="0"/>
        <v>40729</v>
      </c>
      <c r="J19" s="3"/>
      <c r="K19" s="7"/>
      <c r="M19" s="6">
        <f t="shared" si="1"/>
        <v>40729</v>
      </c>
      <c r="N19" s="3"/>
      <c r="O19" s="7"/>
    </row>
    <row r="20" spans="2:15" ht="28.5" customHeight="1" x14ac:dyDescent="0.2">
      <c r="I20" s="6">
        <f t="shared" si="0"/>
        <v>40730</v>
      </c>
      <c r="J20" s="3"/>
      <c r="K20" s="7"/>
      <c r="M20" s="6">
        <f t="shared" si="1"/>
        <v>40730</v>
      </c>
      <c r="N20" s="3"/>
      <c r="O20" s="7"/>
    </row>
    <row r="21" spans="2:15" ht="28.5" customHeight="1" x14ac:dyDescent="0.2">
      <c r="I21" s="6">
        <f t="shared" si="0"/>
        <v>40731</v>
      </c>
      <c r="J21" s="16"/>
      <c r="K21" s="7" t="s">
        <v>10</v>
      </c>
      <c r="M21" s="6">
        <f t="shared" si="1"/>
        <v>40731</v>
      </c>
      <c r="N21" s="3"/>
      <c r="O21" s="17" t="s">
        <v>14</v>
      </c>
    </row>
    <row r="22" spans="2:15" ht="28.5" customHeight="1" x14ac:dyDescent="0.2">
      <c r="I22" s="6">
        <f t="shared" si="0"/>
        <v>40732</v>
      </c>
      <c r="J22" s="16"/>
      <c r="K22" s="22" t="s">
        <v>21</v>
      </c>
      <c r="M22" s="6">
        <f t="shared" si="1"/>
        <v>40732</v>
      </c>
      <c r="N22" s="12" t="s">
        <v>11</v>
      </c>
      <c r="O22" s="14" t="s">
        <v>12</v>
      </c>
    </row>
    <row r="23" spans="2:15" ht="28.5" customHeight="1" x14ac:dyDescent="0.2">
      <c r="I23" t="s">
        <v>3</v>
      </c>
      <c r="J23"/>
      <c r="K23"/>
      <c r="M23" t="s">
        <v>3</v>
      </c>
    </row>
    <row r="24" spans="2:15" ht="28.5" customHeight="1" x14ac:dyDescent="0.2">
      <c r="C24" s="35" t="s">
        <v>26</v>
      </c>
      <c r="J24"/>
      <c r="K24"/>
    </row>
    <row r="25" spans="2:15" ht="28.5" customHeight="1" x14ac:dyDescent="0.2">
      <c r="B25" s="204"/>
      <c r="C25" s="204"/>
      <c r="D25" s="204"/>
      <c r="I25"/>
      <c r="J25"/>
      <c r="K25"/>
    </row>
    <row r="26" spans="2:15" ht="28.5" customHeight="1" x14ac:dyDescent="0.2">
      <c r="I26"/>
      <c r="J26"/>
      <c r="K26"/>
    </row>
    <row r="27" spans="2:15" ht="28.5" customHeight="1" x14ac:dyDescent="0.2">
      <c r="I27"/>
      <c r="J27"/>
      <c r="K27"/>
    </row>
    <row r="28" spans="2:15" ht="28.5" customHeight="1" x14ac:dyDescent="0.2">
      <c r="I28"/>
      <c r="J28"/>
      <c r="K28"/>
    </row>
    <row r="29" spans="2:15" ht="28.5" customHeight="1" x14ac:dyDescent="0.2">
      <c r="I29"/>
      <c r="J29"/>
      <c r="K29"/>
    </row>
    <row r="30" spans="2:15" ht="28.5" customHeight="1" thickBot="1" x14ac:dyDescent="0.25">
      <c r="I30"/>
      <c r="J30"/>
      <c r="K30"/>
    </row>
    <row r="31" spans="2:15" ht="28.5" customHeight="1" x14ac:dyDescent="0.2">
      <c r="B31" s="44">
        <v>40544</v>
      </c>
    </row>
    <row r="47" spans="9:11" ht="28.5" customHeight="1" x14ac:dyDescent="0.2">
      <c r="I47"/>
      <c r="J47"/>
      <c r="K47"/>
    </row>
    <row r="48" spans="9:11" ht="28.5" customHeight="1" x14ac:dyDescent="0.2">
      <c r="I48"/>
      <c r="J48"/>
      <c r="K48"/>
    </row>
    <row r="49" spans="9:11" ht="28.5" customHeight="1" x14ac:dyDescent="0.2">
      <c r="I49"/>
      <c r="J49"/>
      <c r="K49"/>
    </row>
    <row r="50" spans="9:11" ht="28.5" customHeight="1" x14ac:dyDescent="0.2">
      <c r="I50"/>
      <c r="J50"/>
      <c r="K50"/>
    </row>
    <row r="51" spans="9:11" ht="28.5" customHeight="1" x14ac:dyDescent="0.2">
      <c r="I51"/>
      <c r="J51"/>
      <c r="K51"/>
    </row>
    <row r="52" spans="9:11" ht="28.5" customHeight="1" x14ac:dyDescent="0.2">
      <c r="I52"/>
      <c r="J52"/>
      <c r="K52"/>
    </row>
    <row r="53" spans="9:11" ht="28.5" customHeight="1" x14ac:dyDescent="0.2">
      <c r="I53"/>
      <c r="J53"/>
      <c r="K53"/>
    </row>
    <row r="54" spans="9:11" ht="28.5" customHeight="1" x14ac:dyDescent="0.2">
      <c r="I54"/>
      <c r="J54"/>
      <c r="K54"/>
    </row>
    <row r="55" spans="9:11" ht="28.5" customHeight="1" x14ac:dyDescent="0.2">
      <c r="I55"/>
      <c r="J55"/>
      <c r="K55"/>
    </row>
    <row r="56" spans="9:11" ht="28.5" customHeight="1" x14ac:dyDescent="0.2">
      <c r="I56"/>
      <c r="J56"/>
      <c r="K56"/>
    </row>
    <row r="57" spans="9:11" ht="28.5" customHeight="1" x14ac:dyDescent="0.2">
      <c r="I57"/>
      <c r="J57"/>
      <c r="K57"/>
    </row>
    <row r="58" spans="9:11" ht="28.5" customHeight="1" x14ac:dyDescent="0.2">
      <c r="I58"/>
      <c r="J58"/>
      <c r="K58"/>
    </row>
    <row r="59" spans="9:11" ht="28.5" customHeight="1" x14ac:dyDescent="0.2">
      <c r="I59"/>
      <c r="J59"/>
      <c r="K59"/>
    </row>
    <row r="60" spans="9:11" ht="28.5" customHeight="1" x14ac:dyDescent="0.2">
      <c r="I60"/>
      <c r="J60"/>
      <c r="K60"/>
    </row>
    <row r="61" spans="9:11" ht="28.5" customHeight="1" x14ac:dyDescent="0.2">
      <c r="I61"/>
      <c r="J61"/>
      <c r="K61"/>
    </row>
    <row r="62" spans="9:11" ht="28.5" customHeight="1" x14ac:dyDescent="0.2">
      <c r="I62"/>
      <c r="J62"/>
      <c r="K62"/>
    </row>
    <row r="63" spans="9:11" ht="28.5" customHeight="1" x14ac:dyDescent="0.2">
      <c r="I63"/>
      <c r="J63"/>
      <c r="K63"/>
    </row>
    <row r="64" spans="9:11" ht="28.5" customHeight="1" x14ac:dyDescent="0.2">
      <c r="I64"/>
      <c r="J64"/>
      <c r="K64"/>
    </row>
    <row r="65" spans="9:11" ht="28.5" customHeight="1" x14ac:dyDescent="0.2">
      <c r="I65"/>
      <c r="J65"/>
      <c r="K65"/>
    </row>
    <row r="66" spans="9:11" ht="28.5" customHeight="1" x14ac:dyDescent="0.2">
      <c r="I66"/>
      <c r="J66"/>
      <c r="K66"/>
    </row>
    <row r="67" spans="9:11" ht="28.5" customHeight="1" x14ac:dyDescent="0.2">
      <c r="I67"/>
      <c r="J67"/>
      <c r="K67"/>
    </row>
    <row r="68" spans="9:11" ht="28.5" customHeight="1" x14ac:dyDescent="0.2">
      <c r="I68"/>
      <c r="J68"/>
      <c r="K68"/>
    </row>
    <row r="69" spans="9:11" ht="28.5" customHeight="1" x14ac:dyDescent="0.2">
      <c r="I69"/>
      <c r="J69"/>
      <c r="K69"/>
    </row>
    <row r="70" spans="9:11" ht="28.5" customHeight="1" x14ac:dyDescent="0.2">
      <c r="I70"/>
      <c r="J70"/>
      <c r="K70"/>
    </row>
    <row r="71" spans="9:11" ht="28.5" customHeight="1" x14ac:dyDescent="0.2">
      <c r="I71"/>
      <c r="J71"/>
      <c r="K71"/>
    </row>
    <row r="72" spans="9:11" ht="28.5" customHeight="1" x14ac:dyDescent="0.2">
      <c r="I72"/>
      <c r="J72"/>
      <c r="K72"/>
    </row>
    <row r="73" spans="9:11" ht="28.5" customHeight="1" x14ac:dyDescent="0.2">
      <c r="I73"/>
      <c r="J73"/>
      <c r="K73"/>
    </row>
    <row r="74" spans="9:11" ht="28.5" customHeight="1" x14ac:dyDescent="0.2">
      <c r="I74"/>
      <c r="J74"/>
      <c r="K74"/>
    </row>
    <row r="75" spans="9:11" ht="28.5" customHeight="1" x14ac:dyDescent="0.2">
      <c r="I75"/>
      <c r="J75"/>
      <c r="K75"/>
    </row>
    <row r="76" spans="9:11" ht="28.5" customHeight="1" x14ac:dyDescent="0.2">
      <c r="I76"/>
      <c r="J76"/>
      <c r="K76"/>
    </row>
    <row r="77" spans="9:11" ht="28.5" customHeight="1" x14ac:dyDescent="0.2">
      <c r="I77"/>
      <c r="J77"/>
      <c r="K77"/>
    </row>
    <row r="78" spans="9:11" ht="28.5" customHeight="1" x14ac:dyDescent="0.2">
      <c r="I78"/>
      <c r="J78"/>
      <c r="K78"/>
    </row>
    <row r="79" spans="9:11" ht="28.5" customHeight="1" x14ac:dyDescent="0.2">
      <c r="I79"/>
      <c r="J79"/>
      <c r="K79"/>
    </row>
    <row r="80" spans="9:11" ht="28.5" customHeight="1" x14ac:dyDescent="0.2">
      <c r="I80"/>
      <c r="J80"/>
      <c r="K80"/>
    </row>
    <row r="81" spans="9:11" ht="28.5" customHeight="1" x14ac:dyDescent="0.2">
      <c r="I81"/>
      <c r="J81"/>
      <c r="K81"/>
    </row>
    <row r="82" spans="9:11" ht="28.5" customHeight="1" x14ac:dyDescent="0.2">
      <c r="I82"/>
      <c r="J82"/>
      <c r="K82"/>
    </row>
    <row r="83" spans="9:11" ht="28.5" customHeight="1" x14ac:dyDescent="0.2">
      <c r="I83"/>
      <c r="J83"/>
      <c r="K83"/>
    </row>
    <row r="84" spans="9:11" ht="28.5" customHeight="1" x14ac:dyDescent="0.2">
      <c r="I84"/>
      <c r="J84"/>
      <c r="K84"/>
    </row>
    <row r="85" spans="9:11" ht="28.5" customHeight="1" x14ac:dyDescent="0.2">
      <c r="I85"/>
      <c r="J85"/>
      <c r="K85"/>
    </row>
    <row r="86" spans="9:11" ht="28.5" customHeight="1" x14ac:dyDescent="0.2">
      <c r="I86"/>
      <c r="J86"/>
      <c r="K86"/>
    </row>
    <row r="87" spans="9:11" ht="28.5" customHeight="1" x14ac:dyDescent="0.2">
      <c r="I87"/>
      <c r="J87"/>
      <c r="K87"/>
    </row>
    <row r="88" spans="9:11" ht="28.5" customHeight="1" x14ac:dyDescent="0.2">
      <c r="I88"/>
      <c r="J88"/>
      <c r="K88"/>
    </row>
    <row r="89" spans="9:11" ht="28.5" customHeight="1" x14ac:dyDescent="0.2">
      <c r="I89"/>
      <c r="J89"/>
      <c r="K89"/>
    </row>
    <row r="90" spans="9:11" ht="28.5" customHeight="1" x14ac:dyDescent="0.2">
      <c r="I90"/>
      <c r="J90"/>
      <c r="K90"/>
    </row>
    <row r="91" spans="9:11" ht="28.5" customHeight="1" x14ac:dyDescent="0.2">
      <c r="I91"/>
      <c r="J91"/>
      <c r="K91"/>
    </row>
    <row r="92" spans="9:11" ht="28.5" customHeight="1" x14ac:dyDescent="0.2">
      <c r="I92"/>
      <c r="J92"/>
      <c r="K92"/>
    </row>
    <row r="93" spans="9:11" ht="28.5" customHeight="1" x14ac:dyDescent="0.2">
      <c r="I93"/>
      <c r="J93"/>
      <c r="K93"/>
    </row>
    <row r="94" spans="9:11" ht="28.5" customHeight="1" x14ac:dyDescent="0.2">
      <c r="I94"/>
      <c r="J94"/>
      <c r="K94"/>
    </row>
    <row r="95" spans="9:11" ht="28.5" customHeight="1" x14ac:dyDescent="0.2">
      <c r="I95"/>
      <c r="J95"/>
      <c r="K95"/>
    </row>
    <row r="96" spans="9:11" ht="28.5" customHeight="1" x14ac:dyDescent="0.2">
      <c r="I96"/>
      <c r="J96"/>
      <c r="K96"/>
    </row>
    <row r="97" spans="9:11" ht="28.5" customHeight="1" x14ac:dyDescent="0.2">
      <c r="I97"/>
      <c r="J97"/>
      <c r="K97"/>
    </row>
    <row r="98" spans="9:11" ht="28.5" customHeight="1" x14ac:dyDescent="0.2">
      <c r="I98"/>
      <c r="J98"/>
      <c r="K98"/>
    </row>
    <row r="99" spans="9:11" ht="28.5" customHeight="1" x14ac:dyDescent="0.2">
      <c r="I99"/>
      <c r="J99"/>
      <c r="K99"/>
    </row>
    <row r="100" spans="9:11" ht="28.5" customHeight="1" x14ac:dyDescent="0.2">
      <c r="I100"/>
      <c r="J100"/>
      <c r="K100"/>
    </row>
    <row r="101" spans="9:11" ht="28.5" customHeight="1" x14ac:dyDescent="0.2">
      <c r="I101"/>
      <c r="J101"/>
      <c r="K101"/>
    </row>
    <row r="102" spans="9:11" ht="28.5" customHeight="1" x14ac:dyDescent="0.2">
      <c r="I102"/>
      <c r="J102"/>
      <c r="K102"/>
    </row>
    <row r="103" spans="9:11" ht="28.5" customHeight="1" x14ac:dyDescent="0.2">
      <c r="I103"/>
      <c r="J103"/>
      <c r="K103"/>
    </row>
    <row r="104" spans="9:11" ht="28.5" customHeight="1" x14ac:dyDescent="0.2">
      <c r="I104"/>
      <c r="J104"/>
      <c r="K104"/>
    </row>
    <row r="105" spans="9:11" ht="28.5" customHeight="1" x14ac:dyDescent="0.2">
      <c r="I105"/>
      <c r="J105"/>
      <c r="K105"/>
    </row>
    <row r="106" spans="9:11" ht="28.5" customHeight="1" x14ac:dyDescent="0.2">
      <c r="I106"/>
      <c r="J106"/>
      <c r="K106"/>
    </row>
    <row r="107" spans="9:11" ht="28.5" customHeight="1" x14ac:dyDescent="0.2">
      <c r="I107"/>
      <c r="J107"/>
      <c r="K107"/>
    </row>
    <row r="108" spans="9:11" ht="28.5" customHeight="1" x14ac:dyDescent="0.2">
      <c r="I108"/>
      <c r="J108"/>
      <c r="K108"/>
    </row>
    <row r="109" spans="9:11" ht="28.5" customHeight="1" x14ac:dyDescent="0.2">
      <c r="I109"/>
      <c r="J109"/>
      <c r="K109"/>
    </row>
    <row r="110" spans="9:11" ht="28.5" customHeight="1" x14ac:dyDescent="0.2">
      <c r="I110"/>
      <c r="J110"/>
      <c r="K110"/>
    </row>
    <row r="111" spans="9:11" ht="28.5" customHeight="1" x14ac:dyDescent="0.2">
      <c r="I111"/>
      <c r="J111"/>
      <c r="K111"/>
    </row>
    <row r="112" spans="9:11" ht="28.5" customHeight="1" x14ac:dyDescent="0.2">
      <c r="I112"/>
      <c r="J112"/>
      <c r="K112"/>
    </row>
    <row r="113" spans="9:11" ht="28.5" customHeight="1" x14ac:dyDescent="0.2">
      <c r="I113"/>
      <c r="J113"/>
      <c r="K113"/>
    </row>
    <row r="114" spans="9:11" ht="28.5" customHeight="1" x14ac:dyDescent="0.2">
      <c r="I114"/>
      <c r="J114"/>
      <c r="K114"/>
    </row>
    <row r="115" spans="9:11" ht="28.5" customHeight="1" x14ac:dyDescent="0.2">
      <c r="I115"/>
      <c r="J115"/>
      <c r="K115"/>
    </row>
    <row r="116" spans="9:11" ht="28.5" customHeight="1" x14ac:dyDescent="0.2">
      <c r="I116"/>
      <c r="J116"/>
      <c r="K116"/>
    </row>
    <row r="117" spans="9:11" ht="28.5" customHeight="1" x14ac:dyDescent="0.2">
      <c r="I117"/>
      <c r="J117"/>
      <c r="K117"/>
    </row>
    <row r="118" spans="9:11" ht="28.5" customHeight="1" x14ac:dyDescent="0.2">
      <c r="I118"/>
      <c r="J118"/>
      <c r="K118"/>
    </row>
    <row r="119" spans="9:11" ht="28.5" customHeight="1" x14ac:dyDescent="0.2">
      <c r="I119"/>
      <c r="J119"/>
      <c r="K119"/>
    </row>
    <row r="120" spans="9:11" ht="28.5" customHeight="1" x14ac:dyDescent="0.2">
      <c r="I120"/>
      <c r="J120"/>
      <c r="K120"/>
    </row>
    <row r="121" spans="9:11" ht="28.5" customHeight="1" x14ac:dyDescent="0.2">
      <c r="I121"/>
      <c r="J121"/>
      <c r="K121"/>
    </row>
    <row r="122" spans="9:11" ht="28.5" customHeight="1" x14ac:dyDescent="0.2">
      <c r="I122"/>
      <c r="J122"/>
      <c r="K122"/>
    </row>
    <row r="123" spans="9:11" ht="28.5" customHeight="1" x14ac:dyDescent="0.2">
      <c r="I123"/>
      <c r="J123"/>
      <c r="K123"/>
    </row>
    <row r="124" spans="9:11" ht="28.5" customHeight="1" x14ac:dyDescent="0.2">
      <c r="I124"/>
      <c r="J124"/>
      <c r="K124"/>
    </row>
    <row r="125" spans="9:11" ht="28.5" customHeight="1" x14ac:dyDescent="0.2">
      <c r="I125"/>
      <c r="J125"/>
      <c r="K125"/>
    </row>
    <row r="126" spans="9:11" ht="28.5" customHeight="1" x14ac:dyDescent="0.2">
      <c r="I126"/>
      <c r="J126"/>
      <c r="K126"/>
    </row>
    <row r="127" spans="9:11" ht="28.5" customHeight="1" x14ac:dyDescent="0.2">
      <c r="I127"/>
      <c r="J127"/>
      <c r="K127"/>
    </row>
    <row r="128" spans="9:11" ht="28.5" customHeight="1" x14ac:dyDescent="0.2">
      <c r="I128"/>
      <c r="J128"/>
      <c r="K128"/>
    </row>
    <row r="129" spans="9:11" ht="28.5" customHeight="1" x14ac:dyDescent="0.2">
      <c r="I129"/>
      <c r="J129"/>
      <c r="K129"/>
    </row>
    <row r="130" spans="9:11" ht="28.5" customHeight="1" x14ac:dyDescent="0.2">
      <c r="I130"/>
      <c r="J130"/>
      <c r="K130"/>
    </row>
    <row r="131" spans="9:11" ht="28.5" customHeight="1" x14ac:dyDescent="0.2">
      <c r="I131"/>
      <c r="J131"/>
      <c r="K131"/>
    </row>
    <row r="132" spans="9:11" ht="28.5" customHeight="1" x14ac:dyDescent="0.2">
      <c r="I132"/>
      <c r="J132"/>
      <c r="K132"/>
    </row>
    <row r="133" spans="9:11" ht="28.5" customHeight="1" x14ac:dyDescent="0.2">
      <c r="I133"/>
      <c r="J133"/>
      <c r="K133"/>
    </row>
    <row r="134" spans="9:11" ht="28.5" customHeight="1" x14ac:dyDescent="0.2">
      <c r="I134"/>
      <c r="J134"/>
      <c r="K134"/>
    </row>
    <row r="135" spans="9:11" ht="28.5" customHeight="1" x14ac:dyDescent="0.2">
      <c r="I135"/>
      <c r="J135"/>
      <c r="K135"/>
    </row>
    <row r="136" spans="9:11" ht="28.5" customHeight="1" x14ac:dyDescent="0.2">
      <c r="I136"/>
      <c r="J136"/>
      <c r="K136"/>
    </row>
    <row r="137" spans="9:11" ht="28.5" customHeight="1" x14ac:dyDescent="0.2">
      <c r="I137"/>
      <c r="J137"/>
      <c r="K137"/>
    </row>
    <row r="138" spans="9:11" ht="28.5" customHeight="1" x14ac:dyDescent="0.2">
      <c r="I138"/>
      <c r="J138"/>
      <c r="K138"/>
    </row>
    <row r="139" spans="9:11" ht="28.5" customHeight="1" x14ac:dyDescent="0.2">
      <c r="I139"/>
      <c r="J139"/>
      <c r="K139"/>
    </row>
    <row r="140" spans="9:11" ht="28.5" customHeight="1" x14ac:dyDescent="0.2">
      <c r="I140"/>
      <c r="J140"/>
      <c r="K140"/>
    </row>
    <row r="141" spans="9:11" ht="28.5" customHeight="1" x14ac:dyDescent="0.2">
      <c r="I141"/>
      <c r="J141"/>
      <c r="K141"/>
    </row>
    <row r="142" spans="9:11" ht="28.5" customHeight="1" x14ac:dyDescent="0.2">
      <c r="I142"/>
      <c r="J142"/>
      <c r="K142"/>
    </row>
    <row r="143" spans="9:11" ht="28.5" customHeight="1" x14ac:dyDescent="0.2">
      <c r="I143"/>
      <c r="J143"/>
      <c r="K143"/>
    </row>
    <row r="144" spans="9:11" ht="28.5" customHeight="1" x14ac:dyDescent="0.2">
      <c r="I144"/>
      <c r="J144"/>
      <c r="K144"/>
    </row>
    <row r="145" spans="9:11" ht="28.5" customHeight="1" x14ac:dyDescent="0.2">
      <c r="I145"/>
      <c r="J145"/>
      <c r="K145"/>
    </row>
    <row r="146" spans="9:11" ht="28.5" customHeight="1" x14ac:dyDescent="0.2">
      <c r="I146"/>
      <c r="J146"/>
      <c r="K146"/>
    </row>
    <row r="147" spans="9:11" ht="28.5" customHeight="1" x14ac:dyDescent="0.2">
      <c r="I147"/>
      <c r="J147"/>
      <c r="K147"/>
    </row>
    <row r="148" spans="9:11" ht="28.5" customHeight="1" x14ac:dyDescent="0.2">
      <c r="I148"/>
      <c r="J148"/>
      <c r="K148"/>
    </row>
    <row r="149" spans="9:11" ht="28.5" customHeight="1" x14ac:dyDescent="0.2">
      <c r="I149"/>
      <c r="J149"/>
      <c r="K149"/>
    </row>
    <row r="150" spans="9:11" ht="28.5" customHeight="1" x14ac:dyDescent="0.2">
      <c r="I150"/>
      <c r="J150"/>
      <c r="K150"/>
    </row>
    <row r="151" spans="9:11" ht="28.5" customHeight="1" x14ac:dyDescent="0.2">
      <c r="I151"/>
      <c r="J151"/>
      <c r="K151"/>
    </row>
    <row r="152" spans="9:11" ht="28.5" customHeight="1" x14ac:dyDescent="0.2">
      <c r="I152"/>
      <c r="J152"/>
      <c r="K152"/>
    </row>
    <row r="153" spans="9:11" ht="28.5" customHeight="1" x14ac:dyDescent="0.2">
      <c r="I153"/>
      <c r="J153"/>
      <c r="K153"/>
    </row>
    <row r="154" spans="9:11" ht="28.5" customHeight="1" x14ac:dyDescent="0.2">
      <c r="I154"/>
      <c r="J154"/>
      <c r="K154"/>
    </row>
    <row r="155" spans="9:11" ht="28.5" customHeight="1" x14ac:dyDescent="0.2">
      <c r="I155"/>
      <c r="J155"/>
      <c r="K155"/>
    </row>
    <row r="156" spans="9:11" ht="28.5" customHeight="1" x14ac:dyDescent="0.2">
      <c r="I156"/>
      <c r="J156"/>
      <c r="K156"/>
    </row>
    <row r="157" spans="9:11" ht="28.5" customHeight="1" x14ac:dyDescent="0.2">
      <c r="I157"/>
      <c r="J157"/>
      <c r="K157"/>
    </row>
    <row r="158" spans="9:11" ht="28.5" customHeight="1" x14ac:dyDescent="0.2">
      <c r="I158"/>
      <c r="J158"/>
      <c r="K158"/>
    </row>
    <row r="159" spans="9:11" ht="28.5" customHeight="1" x14ac:dyDescent="0.2">
      <c r="I159"/>
      <c r="J159"/>
      <c r="K159"/>
    </row>
    <row r="160" spans="9:11" ht="28.5" customHeight="1" x14ac:dyDescent="0.2">
      <c r="I160"/>
      <c r="J160"/>
      <c r="K160"/>
    </row>
    <row r="161" spans="9:11" ht="28.5" customHeight="1" x14ac:dyDescent="0.2">
      <c r="I161"/>
      <c r="J161"/>
      <c r="K161"/>
    </row>
    <row r="162" spans="9:11" ht="28.5" customHeight="1" x14ac:dyDescent="0.2">
      <c r="I162"/>
      <c r="J162"/>
      <c r="K162"/>
    </row>
    <row r="163" spans="9:11" ht="28.5" customHeight="1" x14ac:dyDescent="0.2">
      <c r="I163"/>
      <c r="J163"/>
      <c r="K163"/>
    </row>
    <row r="164" spans="9:11" ht="28.5" customHeight="1" x14ac:dyDescent="0.2">
      <c r="I164"/>
      <c r="J164"/>
      <c r="K164"/>
    </row>
    <row r="165" spans="9:11" ht="28.5" customHeight="1" x14ac:dyDescent="0.2">
      <c r="I165"/>
      <c r="J165"/>
      <c r="K165"/>
    </row>
    <row r="166" spans="9:11" ht="28.5" customHeight="1" x14ac:dyDescent="0.2">
      <c r="I166"/>
      <c r="J166"/>
      <c r="K166"/>
    </row>
    <row r="167" spans="9:11" ht="28.5" customHeight="1" x14ac:dyDescent="0.2">
      <c r="I167"/>
      <c r="J167"/>
      <c r="K167"/>
    </row>
    <row r="168" spans="9:11" ht="28.5" customHeight="1" x14ac:dyDescent="0.2">
      <c r="I168"/>
      <c r="J168"/>
      <c r="K168"/>
    </row>
    <row r="169" spans="9:11" ht="28.5" customHeight="1" x14ac:dyDescent="0.2">
      <c r="I169"/>
      <c r="J169"/>
      <c r="K169"/>
    </row>
    <row r="170" spans="9:11" ht="28.5" customHeight="1" x14ac:dyDescent="0.2">
      <c r="I170"/>
      <c r="J170"/>
      <c r="K170"/>
    </row>
    <row r="171" spans="9:11" ht="28.5" customHeight="1" x14ac:dyDescent="0.2">
      <c r="I171"/>
      <c r="J171"/>
      <c r="K171"/>
    </row>
    <row r="172" spans="9:11" ht="28.5" customHeight="1" x14ac:dyDescent="0.2">
      <c r="I172"/>
      <c r="J172"/>
      <c r="K172"/>
    </row>
    <row r="173" spans="9:11" ht="28.5" customHeight="1" x14ac:dyDescent="0.2">
      <c r="I173"/>
      <c r="J173"/>
      <c r="K173"/>
    </row>
    <row r="174" spans="9:11" ht="28.5" customHeight="1" x14ac:dyDescent="0.2">
      <c r="I174"/>
      <c r="J174"/>
      <c r="K174"/>
    </row>
    <row r="175" spans="9:11" ht="28.5" customHeight="1" x14ac:dyDescent="0.2">
      <c r="I175"/>
      <c r="J175"/>
      <c r="K175"/>
    </row>
    <row r="176" spans="9:11" ht="28.5" customHeight="1" x14ac:dyDescent="0.2">
      <c r="I176"/>
      <c r="J176"/>
      <c r="K176"/>
    </row>
    <row r="177" spans="9:11" ht="28.5" customHeight="1" x14ac:dyDescent="0.2">
      <c r="I177"/>
      <c r="J177"/>
      <c r="K177"/>
    </row>
    <row r="178" spans="9:11" ht="28.5" customHeight="1" x14ac:dyDescent="0.2">
      <c r="I178"/>
      <c r="J178"/>
      <c r="K178"/>
    </row>
    <row r="179" spans="9:11" ht="28.5" customHeight="1" x14ac:dyDescent="0.2">
      <c r="I179"/>
      <c r="J179"/>
      <c r="K179"/>
    </row>
    <row r="180" spans="9:11" ht="28.5" customHeight="1" x14ac:dyDescent="0.2">
      <c r="I180"/>
      <c r="J180"/>
      <c r="K180"/>
    </row>
    <row r="181" spans="9:11" ht="28.5" customHeight="1" x14ac:dyDescent="0.2">
      <c r="I181"/>
      <c r="J181"/>
      <c r="K181"/>
    </row>
    <row r="182" spans="9:11" ht="28.5" customHeight="1" x14ac:dyDescent="0.2">
      <c r="I182"/>
      <c r="J182"/>
      <c r="K182"/>
    </row>
    <row r="183" spans="9:11" ht="28.5" customHeight="1" x14ac:dyDescent="0.2">
      <c r="I183"/>
      <c r="J183"/>
      <c r="K183"/>
    </row>
    <row r="184" spans="9:11" ht="28.5" customHeight="1" x14ac:dyDescent="0.2">
      <c r="I184"/>
      <c r="J184"/>
      <c r="K184"/>
    </row>
    <row r="185" spans="9:11" ht="28.5" customHeight="1" x14ac:dyDescent="0.2">
      <c r="I185"/>
      <c r="J185"/>
      <c r="K185"/>
    </row>
    <row r="186" spans="9:11" ht="28.5" customHeight="1" x14ac:dyDescent="0.2">
      <c r="I186"/>
      <c r="J186"/>
      <c r="K186"/>
    </row>
    <row r="187" spans="9:11" ht="28.5" customHeight="1" x14ac:dyDescent="0.2">
      <c r="I187"/>
      <c r="J187"/>
      <c r="K187"/>
    </row>
    <row r="188" spans="9:11" ht="28.5" customHeight="1" x14ac:dyDescent="0.2">
      <c r="I188"/>
      <c r="J188"/>
      <c r="K188"/>
    </row>
    <row r="189" spans="9:11" ht="28.5" customHeight="1" x14ac:dyDescent="0.2">
      <c r="I189"/>
      <c r="J189"/>
      <c r="K189"/>
    </row>
    <row r="190" spans="9:11" ht="28.5" customHeight="1" x14ac:dyDescent="0.2">
      <c r="I190"/>
      <c r="J190"/>
      <c r="K190"/>
    </row>
    <row r="191" spans="9:11" ht="28.5" customHeight="1" x14ac:dyDescent="0.2">
      <c r="I191"/>
      <c r="J191"/>
      <c r="K191"/>
    </row>
    <row r="192" spans="9:11" ht="28.5" customHeight="1" x14ac:dyDescent="0.2">
      <c r="I192"/>
      <c r="J192"/>
      <c r="K192"/>
    </row>
    <row r="193" spans="9:11" ht="28.5" customHeight="1" x14ac:dyDescent="0.2">
      <c r="I193"/>
      <c r="J193"/>
      <c r="K193"/>
    </row>
    <row r="194" spans="9:11" ht="28.5" customHeight="1" x14ac:dyDescent="0.2">
      <c r="I194"/>
      <c r="J194"/>
      <c r="K194"/>
    </row>
    <row r="195" spans="9:11" ht="28.5" customHeight="1" x14ac:dyDescent="0.2">
      <c r="I195"/>
      <c r="J195"/>
      <c r="K195"/>
    </row>
    <row r="196" spans="9:11" ht="28.5" customHeight="1" x14ac:dyDescent="0.2">
      <c r="I196"/>
      <c r="J196"/>
      <c r="K196"/>
    </row>
    <row r="197" spans="9:11" ht="28.5" customHeight="1" x14ac:dyDescent="0.2">
      <c r="I197"/>
      <c r="J197"/>
      <c r="K197"/>
    </row>
    <row r="198" spans="9:11" ht="28.5" customHeight="1" x14ac:dyDescent="0.2">
      <c r="I198"/>
      <c r="J198"/>
      <c r="K198"/>
    </row>
    <row r="199" spans="9:11" ht="28.5" customHeight="1" x14ac:dyDescent="0.2">
      <c r="I199"/>
      <c r="J199"/>
      <c r="K199"/>
    </row>
    <row r="200" spans="9:11" ht="28.5" customHeight="1" x14ac:dyDescent="0.2">
      <c r="I200"/>
      <c r="J200"/>
      <c r="K200"/>
    </row>
    <row r="201" spans="9:11" ht="28.5" customHeight="1" x14ac:dyDescent="0.2">
      <c r="I201"/>
      <c r="J201"/>
      <c r="K201"/>
    </row>
    <row r="202" spans="9:11" ht="28.5" customHeight="1" x14ac:dyDescent="0.2">
      <c r="I202"/>
      <c r="J202"/>
      <c r="K202"/>
    </row>
    <row r="203" spans="9:11" ht="28.5" customHeight="1" x14ac:dyDescent="0.2">
      <c r="I203"/>
      <c r="J203"/>
      <c r="K203"/>
    </row>
    <row r="204" spans="9:11" ht="28.5" customHeight="1" x14ac:dyDescent="0.2">
      <c r="I204"/>
      <c r="J204"/>
      <c r="K204"/>
    </row>
    <row r="205" spans="9:11" ht="28.5" customHeight="1" x14ac:dyDescent="0.2">
      <c r="I205"/>
      <c r="J205"/>
      <c r="K205"/>
    </row>
    <row r="206" spans="9:11" ht="28.5" customHeight="1" x14ac:dyDescent="0.2">
      <c r="I206"/>
      <c r="J206"/>
      <c r="K206"/>
    </row>
    <row r="207" spans="9:11" ht="28.5" customHeight="1" x14ac:dyDescent="0.2">
      <c r="I207"/>
      <c r="J207"/>
      <c r="K207"/>
    </row>
    <row r="208" spans="9:11" ht="28.5" customHeight="1" x14ac:dyDescent="0.2">
      <c r="I208"/>
      <c r="J208"/>
      <c r="K208"/>
    </row>
    <row r="209" spans="9:11" ht="28.5" customHeight="1" x14ac:dyDescent="0.2">
      <c r="I209"/>
      <c r="J209"/>
      <c r="K209"/>
    </row>
    <row r="210" spans="9:11" ht="28.5" customHeight="1" x14ac:dyDescent="0.2">
      <c r="I210"/>
      <c r="J210"/>
      <c r="K210"/>
    </row>
    <row r="211" spans="9:11" ht="28.5" customHeight="1" x14ac:dyDescent="0.2">
      <c r="I211"/>
      <c r="J211"/>
      <c r="K211"/>
    </row>
    <row r="212" spans="9:11" ht="28.5" customHeight="1" x14ac:dyDescent="0.2">
      <c r="I212"/>
      <c r="J212"/>
      <c r="K212"/>
    </row>
    <row r="213" spans="9:11" ht="28.5" customHeight="1" x14ac:dyDescent="0.2">
      <c r="I213"/>
      <c r="J213"/>
      <c r="K213"/>
    </row>
    <row r="214" spans="9:11" ht="28.5" customHeight="1" x14ac:dyDescent="0.2">
      <c r="I214"/>
      <c r="J214"/>
      <c r="K214"/>
    </row>
    <row r="215" spans="9:11" ht="28.5" customHeight="1" x14ac:dyDescent="0.2">
      <c r="I215"/>
      <c r="J215"/>
      <c r="K215"/>
    </row>
    <row r="216" spans="9:11" ht="28.5" customHeight="1" x14ac:dyDescent="0.2">
      <c r="I216"/>
      <c r="J216"/>
      <c r="K216"/>
    </row>
    <row r="217" spans="9:11" ht="28.5" customHeight="1" x14ac:dyDescent="0.2">
      <c r="I217"/>
      <c r="J217"/>
      <c r="K217"/>
    </row>
    <row r="218" spans="9:11" ht="28.5" customHeight="1" x14ac:dyDescent="0.2">
      <c r="I218"/>
      <c r="J218"/>
      <c r="K218"/>
    </row>
    <row r="219" spans="9:11" ht="28.5" customHeight="1" x14ac:dyDescent="0.2">
      <c r="I219"/>
      <c r="J219"/>
      <c r="K219"/>
    </row>
    <row r="220" spans="9:11" ht="28.5" customHeight="1" x14ac:dyDescent="0.2">
      <c r="I220"/>
      <c r="J220"/>
      <c r="K220"/>
    </row>
    <row r="221" spans="9:11" ht="28.5" customHeight="1" x14ac:dyDescent="0.2">
      <c r="I221"/>
      <c r="J221"/>
      <c r="K221"/>
    </row>
    <row r="222" spans="9:11" ht="28.5" customHeight="1" x14ac:dyDescent="0.2">
      <c r="I222"/>
      <c r="J222"/>
      <c r="K222"/>
    </row>
    <row r="223" spans="9:11" ht="28.5" customHeight="1" x14ac:dyDescent="0.2">
      <c r="I223"/>
      <c r="J223"/>
      <c r="K223"/>
    </row>
    <row r="224" spans="9:11" ht="28.5" customHeight="1" x14ac:dyDescent="0.2">
      <c r="I224"/>
      <c r="J224"/>
      <c r="K224"/>
    </row>
    <row r="225" spans="9:11" ht="28.5" customHeight="1" x14ac:dyDescent="0.2">
      <c r="I225"/>
      <c r="J225"/>
      <c r="K225"/>
    </row>
    <row r="226" spans="9:11" ht="28.5" customHeight="1" x14ac:dyDescent="0.2">
      <c r="I226"/>
      <c r="J226"/>
      <c r="K226"/>
    </row>
    <row r="227" spans="9:11" ht="28.5" customHeight="1" x14ac:dyDescent="0.2">
      <c r="I227"/>
      <c r="J227"/>
      <c r="K227"/>
    </row>
    <row r="228" spans="9:11" ht="28.5" customHeight="1" x14ac:dyDescent="0.2">
      <c r="I228"/>
      <c r="J228"/>
      <c r="K228"/>
    </row>
    <row r="229" spans="9:11" ht="28.5" customHeight="1" x14ac:dyDescent="0.2">
      <c r="I229"/>
      <c r="J229"/>
      <c r="K229"/>
    </row>
    <row r="230" spans="9:11" ht="28.5" customHeight="1" x14ac:dyDescent="0.2">
      <c r="I230"/>
      <c r="J230"/>
      <c r="K230"/>
    </row>
    <row r="231" spans="9:11" ht="28.5" customHeight="1" x14ac:dyDescent="0.2">
      <c r="I231"/>
      <c r="J231"/>
      <c r="K231"/>
    </row>
    <row r="232" spans="9:11" ht="28.5" customHeight="1" x14ac:dyDescent="0.2">
      <c r="I232"/>
      <c r="J232"/>
      <c r="K232"/>
    </row>
    <row r="233" spans="9:11" ht="28.5" customHeight="1" x14ac:dyDescent="0.2">
      <c r="I233"/>
      <c r="J233"/>
      <c r="K233"/>
    </row>
    <row r="234" spans="9:11" ht="28.5" customHeight="1" x14ac:dyDescent="0.2">
      <c r="I234"/>
      <c r="J234"/>
      <c r="K234"/>
    </row>
    <row r="235" spans="9:11" ht="28.5" customHeight="1" x14ac:dyDescent="0.2">
      <c r="I235"/>
      <c r="J235"/>
      <c r="K235"/>
    </row>
    <row r="236" spans="9:11" ht="28.5" customHeight="1" x14ac:dyDescent="0.2">
      <c r="I236"/>
      <c r="J236"/>
      <c r="K236"/>
    </row>
    <row r="237" spans="9:11" ht="28.5" customHeight="1" x14ac:dyDescent="0.2">
      <c r="I237"/>
      <c r="J237"/>
      <c r="K237"/>
    </row>
    <row r="238" spans="9:11" ht="28.5" customHeight="1" x14ac:dyDescent="0.2">
      <c r="I238"/>
      <c r="J238"/>
      <c r="K238"/>
    </row>
    <row r="239" spans="9:11" ht="28.5" customHeight="1" x14ac:dyDescent="0.2">
      <c r="I239"/>
      <c r="J239"/>
      <c r="K239"/>
    </row>
    <row r="240" spans="9:11" ht="28.5" customHeight="1" x14ac:dyDescent="0.2">
      <c r="I240"/>
      <c r="J240"/>
      <c r="K240"/>
    </row>
    <row r="241" spans="9:11" ht="28.5" customHeight="1" x14ac:dyDescent="0.2">
      <c r="I241"/>
      <c r="J241"/>
      <c r="K241"/>
    </row>
    <row r="242" spans="9:11" ht="28.5" customHeight="1" x14ac:dyDescent="0.2">
      <c r="I242"/>
      <c r="J242"/>
      <c r="K242"/>
    </row>
    <row r="243" spans="9:11" ht="28.5" customHeight="1" x14ac:dyDescent="0.2">
      <c r="I243"/>
      <c r="J243"/>
      <c r="K243"/>
    </row>
    <row r="244" spans="9:11" ht="28.5" customHeight="1" x14ac:dyDescent="0.2">
      <c r="I244"/>
      <c r="J244"/>
      <c r="K244"/>
    </row>
    <row r="245" spans="9:11" ht="28.5" customHeight="1" x14ac:dyDescent="0.2">
      <c r="I245"/>
      <c r="J245"/>
      <c r="K245"/>
    </row>
    <row r="246" spans="9:11" ht="28.5" customHeight="1" x14ac:dyDescent="0.2">
      <c r="I246"/>
      <c r="J246"/>
      <c r="K246"/>
    </row>
    <row r="247" spans="9:11" ht="28.5" customHeight="1" x14ac:dyDescent="0.2">
      <c r="I247"/>
      <c r="J247"/>
      <c r="K247"/>
    </row>
    <row r="248" spans="9:11" ht="28.5" customHeight="1" x14ac:dyDescent="0.2">
      <c r="I248"/>
      <c r="J248"/>
      <c r="K248"/>
    </row>
    <row r="249" spans="9:11" ht="28.5" customHeight="1" x14ac:dyDescent="0.2">
      <c r="I249"/>
      <c r="J249"/>
      <c r="K249"/>
    </row>
    <row r="250" spans="9:11" ht="28.5" customHeight="1" x14ac:dyDescent="0.2">
      <c r="I250"/>
      <c r="J250"/>
      <c r="K250"/>
    </row>
    <row r="251" spans="9:11" ht="28.5" customHeight="1" x14ac:dyDescent="0.2">
      <c r="I251"/>
      <c r="J251"/>
      <c r="K251"/>
    </row>
    <row r="252" spans="9:11" ht="28.5" customHeight="1" x14ac:dyDescent="0.2">
      <c r="I252"/>
      <c r="J252"/>
      <c r="K252"/>
    </row>
    <row r="253" spans="9:11" ht="28.5" customHeight="1" x14ac:dyDescent="0.2">
      <c r="I253"/>
      <c r="J253"/>
      <c r="K253"/>
    </row>
    <row r="254" spans="9:11" ht="28.5" customHeight="1" x14ac:dyDescent="0.2">
      <c r="I254"/>
      <c r="J254"/>
      <c r="K254"/>
    </row>
    <row r="255" spans="9:11" ht="28.5" customHeight="1" x14ac:dyDescent="0.2">
      <c r="I255"/>
      <c r="J255"/>
      <c r="K255"/>
    </row>
    <row r="256" spans="9:11" ht="28.5" customHeight="1" x14ac:dyDescent="0.2">
      <c r="I256"/>
      <c r="J256"/>
      <c r="K256"/>
    </row>
    <row r="257" spans="9:11" ht="28.5" customHeight="1" x14ac:dyDescent="0.2">
      <c r="I257"/>
      <c r="J257"/>
      <c r="K257"/>
    </row>
    <row r="258" spans="9:11" ht="28.5" customHeight="1" x14ac:dyDescent="0.2">
      <c r="I258"/>
      <c r="J258"/>
      <c r="K258"/>
    </row>
    <row r="259" spans="9:11" ht="28.5" customHeight="1" x14ac:dyDescent="0.2">
      <c r="I259"/>
      <c r="J259"/>
      <c r="K259"/>
    </row>
    <row r="260" spans="9:11" ht="28.5" customHeight="1" x14ac:dyDescent="0.2">
      <c r="I260"/>
      <c r="J260"/>
      <c r="K260"/>
    </row>
    <row r="261" spans="9:11" ht="28.5" customHeight="1" x14ac:dyDescent="0.2">
      <c r="I261"/>
      <c r="J261"/>
      <c r="K261"/>
    </row>
    <row r="262" spans="9:11" ht="28.5" customHeight="1" x14ac:dyDescent="0.2">
      <c r="I262"/>
      <c r="J262"/>
      <c r="K262"/>
    </row>
    <row r="263" spans="9:11" ht="28.5" customHeight="1" x14ac:dyDescent="0.2">
      <c r="I263"/>
      <c r="J263"/>
      <c r="K263"/>
    </row>
    <row r="264" spans="9:11" ht="28.5" customHeight="1" x14ac:dyDescent="0.2">
      <c r="I264"/>
      <c r="J264"/>
      <c r="K264"/>
    </row>
    <row r="265" spans="9:11" ht="28.5" customHeight="1" x14ac:dyDescent="0.2">
      <c r="I265"/>
      <c r="J265"/>
      <c r="K265"/>
    </row>
    <row r="266" spans="9:11" ht="28.5" customHeight="1" x14ac:dyDescent="0.2">
      <c r="I266"/>
      <c r="J266"/>
      <c r="K266"/>
    </row>
    <row r="267" spans="9:11" ht="28.5" customHeight="1" x14ac:dyDescent="0.2">
      <c r="I267"/>
      <c r="J267"/>
      <c r="K267"/>
    </row>
    <row r="268" spans="9:11" ht="28.5" customHeight="1" x14ac:dyDescent="0.2">
      <c r="I268"/>
      <c r="J268"/>
      <c r="K268"/>
    </row>
    <row r="269" spans="9:11" ht="28.5" customHeight="1" x14ac:dyDescent="0.2">
      <c r="I269"/>
      <c r="J269"/>
      <c r="K269"/>
    </row>
    <row r="270" spans="9:11" ht="28.5" customHeight="1" x14ac:dyDescent="0.2">
      <c r="I270"/>
      <c r="J270"/>
      <c r="K270"/>
    </row>
    <row r="271" spans="9:11" ht="28.5" customHeight="1" x14ac:dyDescent="0.2">
      <c r="I271"/>
      <c r="J271"/>
      <c r="K271"/>
    </row>
    <row r="272" spans="9:11" ht="28.5" customHeight="1" x14ac:dyDescent="0.2">
      <c r="I272"/>
      <c r="J272"/>
      <c r="K272"/>
    </row>
    <row r="273" spans="9:11" ht="28.5" customHeight="1" x14ac:dyDescent="0.2">
      <c r="I273"/>
      <c r="J273"/>
      <c r="K273"/>
    </row>
    <row r="274" spans="9:11" ht="28.5" customHeight="1" x14ac:dyDescent="0.2">
      <c r="I274"/>
      <c r="J274"/>
      <c r="K274"/>
    </row>
    <row r="275" spans="9:11" ht="28.5" customHeight="1" x14ac:dyDescent="0.2">
      <c r="I275"/>
      <c r="J275"/>
      <c r="K275"/>
    </row>
    <row r="276" spans="9:11" ht="28.5" customHeight="1" x14ac:dyDescent="0.2">
      <c r="I276"/>
      <c r="J276"/>
      <c r="K276"/>
    </row>
    <row r="277" spans="9:11" ht="28.5" customHeight="1" x14ac:dyDescent="0.2">
      <c r="I277"/>
      <c r="J277"/>
      <c r="K277"/>
    </row>
    <row r="278" spans="9:11" ht="28.5" customHeight="1" x14ac:dyDescent="0.2">
      <c r="I278"/>
      <c r="J278"/>
      <c r="K278"/>
    </row>
    <row r="279" spans="9:11" ht="28.5" customHeight="1" x14ac:dyDescent="0.2">
      <c r="I279"/>
      <c r="J279"/>
      <c r="K279"/>
    </row>
    <row r="280" spans="9:11" ht="28.5" customHeight="1" x14ac:dyDescent="0.2">
      <c r="I280"/>
      <c r="J280"/>
      <c r="K280"/>
    </row>
    <row r="281" spans="9:11" ht="28.5" customHeight="1" x14ac:dyDescent="0.2">
      <c r="I281"/>
      <c r="J281"/>
      <c r="K281"/>
    </row>
    <row r="282" spans="9:11" ht="28.5" customHeight="1" x14ac:dyDescent="0.2">
      <c r="I282"/>
      <c r="J282"/>
      <c r="K282"/>
    </row>
    <row r="283" spans="9:11" ht="28.5" customHeight="1" x14ac:dyDescent="0.2">
      <c r="I283"/>
      <c r="J283"/>
      <c r="K283"/>
    </row>
    <row r="284" spans="9:11" ht="28.5" customHeight="1" x14ac:dyDescent="0.2">
      <c r="I284"/>
      <c r="J284"/>
      <c r="K284"/>
    </row>
    <row r="285" spans="9:11" ht="28.5" customHeight="1" x14ac:dyDescent="0.2">
      <c r="I285"/>
      <c r="J285"/>
      <c r="K285"/>
    </row>
    <row r="286" spans="9:11" ht="28.5" customHeight="1" x14ac:dyDescent="0.2">
      <c r="I286"/>
      <c r="J286"/>
      <c r="K286"/>
    </row>
    <row r="287" spans="9:11" ht="28.5" customHeight="1" x14ac:dyDescent="0.2">
      <c r="I287"/>
      <c r="J287"/>
      <c r="K287"/>
    </row>
    <row r="288" spans="9:11" ht="28.5" customHeight="1" x14ac:dyDescent="0.2">
      <c r="I288"/>
      <c r="J288"/>
      <c r="K288"/>
    </row>
    <row r="289" spans="9:11" ht="28.5" customHeight="1" x14ac:dyDescent="0.2">
      <c r="I289"/>
      <c r="J289"/>
      <c r="K289"/>
    </row>
    <row r="290" spans="9:11" ht="28.5" customHeight="1" x14ac:dyDescent="0.2">
      <c r="I290"/>
      <c r="J290"/>
      <c r="K290"/>
    </row>
    <row r="291" spans="9:11" ht="28.5" customHeight="1" x14ac:dyDescent="0.2">
      <c r="I291"/>
      <c r="J291"/>
      <c r="K291"/>
    </row>
    <row r="292" spans="9:11" ht="28.5" customHeight="1" x14ac:dyDescent="0.2">
      <c r="I292"/>
      <c r="J292"/>
      <c r="K292"/>
    </row>
    <row r="293" spans="9:11" ht="28.5" customHeight="1" x14ac:dyDescent="0.2">
      <c r="I293"/>
      <c r="J293"/>
      <c r="K293"/>
    </row>
    <row r="294" spans="9:11" ht="28.5" customHeight="1" x14ac:dyDescent="0.2">
      <c r="I294"/>
      <c r="J294"/>
      <c r="K294"/>
    </row>
    <row r="295" spans="9:11" ht="28.5" customHeight="1" x14ac:dyDescent="0.2">
      <c r="I295"/>
      <c r="J295"/>
      <c r="K295"/>
    </row>
    <row r="296" spans="9:11" ht="28.5" customHeight="1" x14ac:dyDescent="0.2">
      <c r="I296"/>
      <c r="J296"/>
      <c r="K296"/>
    </row>
    <row r="297" spans="9:11" ht="28.5" customHeight="1" x14ac:dyDescent="0.2">
      <c r="I297"/>
      <c r="J297"/>
      <c r="K297"/>
    </row>
    <row r="298" spans="9:11" ht="28.5" customHeight="1" x14ac:dyDescent="0.2">
      <c r="I298"/>
      <c r="J298"/>
      <c r="K298"/>
    </row>
    <row r="299" spans="9:11" ht="28.5" customHeight="1" x14ac:dyDescent="0.2">
      <c r="I299"/>
      <c r="J299"/>
      <c r="K299"/>
    </row>
    <row r="300" spans="9:11" ht="28.5" customHeight="1" x14ac:dyDescent="0.2">
      <c r="I300"/>
      <c r="J300"/>
      <c r="K300"/>
    </row>
    <row r="301" spans="9:11" ht="28.5" customHeight="1" x14ac:dyDescent="0.2">
      <c r="I301"/>
      <c r="J301"/>
      <c r="K301"/>
    </row>
    <row r="302" spans="9:11" ht="28.5" customHeight="1" x14ac:dyDescent="0.2">
      <c r="I302"/>
      <c r="J302"/>
      <c r="K302"/>
    </row>
    <row r="303" spans="9:11" ht="28.5" customHeight="1" x14ac:dyDescent="0.2">
      <c r="I303"/>
      <c r="J303"/>
      <c r="K303"/>
    </row>
    <row r="304" spans="9:11" ht="28.5" customHeight="1" x14ac:dyDescent="0.2">
      <c r="I304"/>
      <c r="J304"/>
      <c r="K304"/>
    </row>
    <row r="305" spans="9:11" ht="28.5" customHeight="1" x14ac:dyDescent="0.2">
      <c r="I305"/>
      <c r="J305"/>
      <c r="K305"/>
    </row>
    <row r="306" spans="9:11" ht="28.5" customHeight="1" x14ac:dyDescent="0.2">
      <c r="I306"/>
      <c r="J306"/>
      <c r="K306"/>
    </row>
    <row r="307" spans="9:11" ht="28.5" customHeight="1" x14ac:dyDescent="0.2">
      <c r="I307"/>
      <c r="J307"/>
      <c r="K307"/>
    </row>
    <row r="308" spans="9:11" ht="28.5" customHeight="1" x14ac:dyDescent="0.2">
      <c r="I308"/>
      <c r="J308"/>
      <c r="K308"/>
    </row>
    <row r="309" spans="9:11" ht="28.5" customHeight="1" x14ac:dyDescent="0.2">
      <c r="I309"/>
      <c r="J309"/>
      <c r="K309"/>
    </row>
    <row r="310" spans="9:11" ht="28.5" customHeight="1" x14ac:dyDescent="0.2">
      <c r="I310"/>
      <c r="J310"/>
      <c r="K310"/>
    </row>
    <row r="311" spans="9:11" ht="28.5" customHeight="1" x14ac:dyDescent="0.2">
      <c r="I311"/>
      <c r="J311"/>
      <c r="K311"/>
    </row>
    <row r="312" spans="9:11" ht="28.5" customHeight="1" x14ac:dyDescent="0.2">
      <c r="I312"/>
      <c r="J312"/>
      <c r="K312"/>
    </row>
    <row r="313" spans="9:11" ht="28.5" customHeight="1" x14ac:dyDescent="0.2">
      <c r="I313"/>
      <c r="J313"/>
      <c r="K313"/>
    </row>
    <row r="314" spans="9:11" ht="28.5" customHeight="1" x14ac:dyDescent="0.2">
      <c r="I314"/>
      <c r="J314"/>
      <c r="K314"/>
    </row>
    <row r="315" spans="9:11" ht="28.5" customHeight="1" x14ac:dyDescent="0.2">
      <c r="I315"/>
      <c r="J315"/>
      <c r="K315"/>
    </row>
    <row r="316" spans="9:11" ht="28.5" customHeight="1" x14ac:dyDescent="0.2">
      <c r="I316"/>
      <c r="J316"/>
      <c r="K316"/>
    </row>
    <row r="317" spans="9:11" ht="28.5" customHeight="1" x14ac:dyDescent="0.2">
      <c r="I317"/>
      <c r="J317"/>
      <c r="K317"/>
    </row>
    <row r="318" spans="9:11" ht="28.5" customHeight="1" x14ac:dyDescent="0.2">
      <c r="I318"/>
      <c r="J318"/>
      <c r="K318"/>
    </row>
    <row r="319" spans="9:11" ht="28.5" customHeight="1" x14ac:dyDescent="0.2">
      <c r="I319"/>
      <c r="J319"/>
      <c r="K319"/>
    </row>
    <row r="320" spans="9:11" ht="28.5" customHeight="1" x14ac:dyDescent="0.2">
      <c r="I320"/>
      <c r="J320"/>
      <c r="K320"/>
    </row>
    <row r="321" spans="9:11" ht="28.5" customHeight="1" x14ac:dyDescent="0.2">
      <c r="I321"/>
      <c r="J321"/>
      <c r="K321"/>
    </row>
    <row r="322" spans="9:11" ht="28.5" customHeight="1" x14ac:dyDescent="0.2">
      <c r="I322"/>
      <c r="J322"/>
      <c r="K322"/>
    </row>
    <row r="323" spans="9:11" ht="28.5" customHeight="1" x14ac:dyDescent="0.2">
      <c r="I323"/>
      <c r="J323"/>
      <c r="K323"/>
    </row>
    <row r="324" spans="9:11" ht="28.5" customHeight="1" x14ac:dyDescent="0.2">
      <c r="I324"/>
      <c r="J324"/>
      <c r="K324"/>
    </row>
    <row r="325" spans="9:11" ht="28.5" customHeight="1" x14ac:dyDescent="0.2">
      <c r="I325"/>
      <c r="J325"/>
      <c r="K325"/>
    </row>
    <row r="326" spans="9:11" ht="28.5" customHeight="1" x14ac:dyDescent="0.2">
      <c r="I326"/>
      <c r="J326"/>
      <c r="K326"/>
    </row>
    <row r="327" spans="9:11" ht="28.5" customHeight="1" x14ac:dyDescent="0.2">
      <c r="I327"/>
      <c r="J327"/>
      <c r="K327"/>
    </row>
    <row r="328" spans="9:11" ht="28.5" customHeight="1" x14ac:dyDescent="0.2">
      <c r="I328"/>
      <c r="J328"/>
      <c r="K328"/>
    </row>
    <row r="329" spans="9:11" ht="28.5" customHeight="1" x14ac:dyDescent="0.2">
      <c r="I329"/>
      <c r="J329"/>
      <c r="K329"/>
    </row>
    <row r="330" spans="9:11" ht="28.5" customHeight="1" x14ac:dyDescent="0.2">
      <c r="I330"/>
      <c r="J330"/>
      <c r="K330"/>
    </row>
    <row r="331" spans="9:11" ht="28.5" customHeight="1" x14ac:dyDescent="0.2">
      <c r="I331"/>
      <c r="J331"/>
      <c r="K331"/>
    </row>
    <row r="332" spans="9:11" ht="28.5" customHeight="1" x14ac:dyDescent="0.2">
      <c r="I332"/>
      <c r="J332"/>
      <c r="K332"/>
    </row>
    <row r="333" spans="9:11" ht="28.5" customHeight="1" x14ac:dyDescent="0.2">
      <c r="I333"/>
      <c r="J333"/>
      <c r="K333"/>
    </row>
    <row r="334" spans="9:11" ht="28.5" customHeight="1" x14ac:dyDescent="0.2">
      <c r="I334"/>
      <c r="J334"/>
      <c r="K334"/>
    </row>
    <row r="335" spans="9:11" ht="28.5" customHeight="1" x14ac:dyDescent="0.2">
      <c r="I335"/>
      <c r="J335"/>
      <c r="K335"/>
    </row>
    <row r="336" spans="9:11" ht="28.5" customHeight="1" x14ac:dyDescent="0.2">
      <c r="I336"/>
      <c r="J336"/>
      <c r="K336"/>
    </row>
    <row r="337" spans="9:11" ht="28.5" customHeight="1" x14ac:dyDescent="0.2">
      <c r="I337"/>
      <c r="J337"/>
      <c r="K337"/>
    </row>
    <row r="338" spans="9:11" ht="28.5" customHeight="1" x14ac:dyDescent="0.2">
      <c r="I338"/>
      <c r="J338"/>
      <c r="K338"/>
    </row>
    <row r="339" spans="9:11" ht="28.5" customHeight="1" x14ac:dyDescent="0.2">
      <c r="I339"/>
      <c r="J339"/>
      <c r="K339"/>
    </row>
    <row r="340" spans="9:11" ht="28.5" customHeight="1" x14ac:dyDescent="0.2">
      <c r="I340"/>
      <c r="J340"/>
      <c r="K340"/>
    </row>
    <row r="341" spans="9:11" ht="28.5" customHeight="1" x14ac:dyDescent="0.2">
      <c r="I341"/>
      <c r="J341"/>
      <c r="K341"/>
    </row>
    <row r="342" spans="9:11" ht="28.5" customHeight="1" x14ac:dyDescent="0.2">
      <c r="I342"/>
      <c r="J342"/>
      <c r="K342"/>
    </row>
    <row r="343" spans="9:11" ht="28.5" customHeight="1" x14ac:dyDescent="0.2">
      <c r="I343"/>
      <c r="J343"/>
      <c r="K343"/>
    </row>
    <row r="344" spans="9:11" ht="28.5" customHeight="1" x14ac:dyDescent="0.2">
      <c r="I344"/>
      <c r="J344"/>
      <c r="K344"/>
    </row>
    <row r="345" spans="9:11" ht="28.5" customHeight="1" x14ac:dyDescent="0.2">
      <c r="I345"/>
      <c r="J345"/>
      <c r="K345"/>
    </row>
    <row r="346" spans="9:11" ht="28.5" customHeight="1" x14ac:dyDescent="0.2">
      <c r="I346"/>
      <c r="J346"/>
      <c r="K346"/>
    </row>
    <row r="347" spans="9:11" ht="28.5" customHeight="1" x14ac:dyDescent="0.2">
      <c r="I347"/>
      <c r="J347"/>
      <c r="K347"/>
    </row>
    <row r="348" spans="9:11" ht="28.5" customHeight="1" x14ac:dyDescent="0.2">
      <c r="I348"/>
      <c r="J348"/>
      <c r="K348"/>
    </row>
    <row r="349" spans="9:11" ht="28.5" customHeight="1" x14ac:dyDescent="0.2">
      <c r="I349"/>
      <c r="J349"/>
      <c r="K349"/>
    </row>
    <row r="350" spans="9:11" ht="28.5" customHeight="1" x14ac:dyDescent="0.2">
      <c r="I350"/>
      <c r="J350"/>
      <c r="K350"/>
    </row>
    <row r="351" spans="9:11" ht="28.5" customHeight="1" x14ac:dyDescent="0.2">
      <c r="I351"/>
      <c r="J351"/>
      <c r="K351"/>
    </row>
    <row r="352" spans="9:11" ht="28.5" customHeight="1" x14ac:dyDescent="0.2">
      <c r="I352"/>
      <c r="J352"/>
      <c r="K352"/>
    </row>
    <row r="353" spans="9:11" ht="28.5" customHeight="1" x14ac:dyDescent="0.2">
      <c r="I353"/>
      <c r="J353"/>
      <c r="K353"/>
    </row>
    <row r="354" spans="9:11" ht="28.5" customHeight="1" x14ac:dyDescent="0.2">
      <c r="I354"/>
      <c r="J354"/>
      <c r="K354"/>
    </row>
    <row r="355" spans="9:11" ht="28.5" customHeight="1" x14ac:dyDescent="0.2">
      <c r="I355"/>
      <c r="J355"/>
      <c r="K355"/>
    </row>
    <row r="356" spans="9:11" ht="28.5" customHeight="1" x14ac:dyDescent="0.2">
      <c r="I356"/>
      <c r="J356"/>
      <c r="K356"/>
    </row>
    <row r="357" spans="9:11" ht="28.5" customHeight="1" x14ac:dyDescent="0.2">
      <c r="I357"/>
      <c r="J357"/>
      <c r="K357"/>
    </row>
    <row r="358" spans="9:11" ht="28.5" customHeight="1" x14ac:dyDescent="0.2">
      <c r="I358"/>
      <c r="J358"/>
      <c r="K358"/>
    </row>
    <row r="359" spans="9:11" ht="28.5" customHeight="1" x14ac:dyDescent="0.2">
      <c r="I359"/>
      <c r="J359"/>
      <c r="K359"/>
    </row>
    <row r="360" spans="9:11" ht="28.5" customHeight="1" x14ac:dyDescent="0.2">
      <c r="I360"/>
      <c r="J360"/>
      <c r="K360"/>
    </row>
    <row r="361" spans="9:11" ht="28.5" customHeight="1" x14ac:dyDescent="0.2">
      <c r="I361"/>
      <c r="J361"/>
      <c r="K361"/>
    </row>
    <row r="362" spans="9:11" ht="28.5" customHeight="1" x14ac:dyDescent="0.2">
      <c r="I362"/>
      <c r="J362"/>
      <c r="K362"/>
    </row>
    <row r="363" spans="9:11" ht="28.5" customHeight="1" x14ac:dyDescent="0.2">
      <c r="I363"/>
      <c r="J363"/>
      <c r="K363"/>
    </row>
    <row r="364" spans="9:11" ht="28.5" customHeight="1" x14ac:dyDescent="0.2">
      <c r="I364"/>
      <c r="J364"/>
      <c r="K364"/>
    </row>
    <row r="365" spans="9:11" ht="28.5" customHeight="1" x14ac:dyDescent="0.2">
      <c r="I365"/>
      <c r="J365"/>
      <c r="K365"/>
    </row>
    <row r="366" spans="9:11" ht="28.5" customHeight="1" x14ac:dyDescent="0.2">
      <c r="I366"/>
      <c r="J366"/>
      <c r="K366"/>
    </row>
    <row r="367" spans="9:11" ht="28.5" customHeight="1" x14ac:dyDescent="0.2">
      <c r="I367"/>
      <c r="J367"/>
      <c r="K367"/>
    </row>
    <row r="368" spans="9:11" ht="28.5" customHeight="1" x14ac:dyDescent="0.2">
      <c r="I368"/>
      <c r="J368"/>
      <c r="K368"/>
    </row>
    <row r="369" spans="9:11" ht="28.5" customHeight="1" x14ac:dyDescent="0.2">
      <c r="I369"/>
      <c r="J369"/>
      <c r="K369"/>
    </row>
    <row r="370" spans="9:11" ht="28.5" customHeight="1" x14ac:dyDescent="0.2">
      <c r="I370"/>
      <c r="J370"/>
      <c r="K370"/>
    </row>
    <row r="371" spans="9:11" ht="28.5" customHeight="1" x14ac:dyDescent="0.2">
      <c r="I371"/>
      <c r="J371"/>
      <c r="K371"/>
    </row>
    <row r="372" spans="9:11" ht="28.5" customHeight="1" x14ac:dyDescent="0.2">
      <c r="I372"/>
      <c r="J372"/>
      <c r="K372"/>
    </row>
    <row r="373" spans="9:11" ht="28.5" customHeight="1" x14ac:dyDescent="0.2">
      <c r="I373"/>
      <c r="J373"/>
      <c r="K373"/>
    </row>
    <row r="374" spans="9:11" ht="28.5" customHeight="1" x14ac:dyDescent="0.2">
      <c r="I374"/>
      <c r="J374"/>
      <c r="K374"/>
    </row>
    <row r="375" spans="9:11" ht="28.5" customHeight="1" x14ac:dyDescent="0.2">
      <c r="I375"/>
      <c r="J375"/>
      <c r="K375"/>
    </row>
    <row r="376" spans="9:11" ht="28.5" customHeight="1" x14ac:dyDescent="0.2">
      <c r="I376"/>
      <c r="J376"/>
      <c r="K376"/>
    </row>
    <row r="377" spans="9:11" ht="28.5" customHeight="1" x14ac:dyDescent="0.2">
      <c r="I377"/>
      <c r="J377"/>
      <c r="K377"/>
    </row>
    <row r="378" spans="9:11" ht="28.5" customHeight="1" x14ac:dyDescent="0.2">
      <c r="I378"/>
      <c r="J378"/>
      <c r="K378"/>
    </row>
    <row r="379" spans="9:11" ht="28.5" customHeight="1" x14ac:dyDescent="0.2">
      <c r="I379"/>
      <c r="J379"/>
      <c r="K379"/>
    </row>
    <row r="380" spans="9:11" ht="28.5" customHeight="1" x14ac:dyDescent="0.2">
      <c r="I380"/>
      <c r="J380"/>
      <c r="K380"/>
    </row>
    <row r="381" spans="9:11" ht="28.5" customHeight="1" x14ac:dyDescent="0.2">
      <c r="I381"/>
      <c r="J381"/>
      <c r="K381"/>
    </row>
    <row r="382" spans="9:11" ht="28.5" customHeight="1" x14ac:dyDescent="0.2">
      <c r="I382"/>
      <c r="J382"/>
      <c r="K382"/>
    </row>
    <row r="383" spans="9:11" ht="28.5" customHeight="1" x14ac:dyDescent="0.2">
      <c r="I383"/>
      <c r="J383"/>
      <c r="K383"/>
    </row>
    <row r="384" spans="9:11" ht="28.5" customHeight="1" x14ac:dyDescent="0.2">
      <c r="I384"/>
      <c r="J384"/>
      <c r="K384"/>
    </row>
    <row r="385" spans="9:11" ht="28.5" customHeight="1" x14ac:dyDescent="0.2">
      <c r="I385"/>
      <c r="J385"/>
      <c r="K385"/>
    </row>
    <row r="386" spans="9:11" ht="28.5" customHeight="1" x14ac:dyDescent="0.2">
      <c r="I386"/>
      <c r="J386"/>
      <c r="K386"/>
    </row>
    <row r="387" spans="9:11" ht="28.5" customHeight="1" x14ac:dyDescent="0.2">
      <c r="I387"/>
      <c r="J387"/>
      <c r="K387"/>
    </row>
    <row r="388" spans="9:11" ht="28.5" customHeight="1" x14ac:dyDescent="0.2">
      <c r="I388"/>
      <c r="J388"/>
      <c r="K388"/>
    </row>
    <row r="389" spans="9:11" ht="28.5" customHeight="1" x14ac:dyDescent="0.2">
      <c r="I389"/>
      <c r="J389"/>
      <c r="K389"/>
    </row>
    <row r="390" spans="9:11" ht="28.5" customHeight="1" x14ac:dyDescent="0.2">
      <c r="I390"/>
      <c r="J390"/>
      <c r="K390"/>
    </row>
    <row r="391" spans="9:11" ht="28.5" customHeight="1" x14ac:dyDescent="0.2">
      <c r="I391"/>
      <c r="J391"/>
      <c r="K391"/>
    </row>
    <row r="392" spans="9:11" ht="28.5" customHeight="1" x14ac:dyDescent="0.2">
      <c r="I392"/>
      <c r="J392"/>
      <c r="K392"/>
    </row>
    <row r="393" spans="9:11" ht="28.5" customHeight="1" x14ac:dyDescent="0.2">
      <c r="I393"/>
      <c r="J393"/>
      <c r="K393"/>
    </row>
    <row r="394" spans="9:11" ht="28.5" customHeight="1" x14ac:dyDescent="0.2">
      <c r="I394"/>
      <c r="J394"/>
      <c r="K394"/>
    </row>
    <row r="395" spans="9:11" ht="28.5" customHeight="1" x14ac:dyDescent="0.2">
      <c r="I395"/>
      <c r="J395"/>
      <c r="K395"/>
    </row>
    <row r="396" spans="9:11" ht="28.5" customHeight="1" x14ac:dyDescent="0.2">
      <c r="I396"/>
      <c r="J396"/>
      <c r="K396"/>
    </row>
    <row r="397" spans="9:11" ht="28.5" customHeight="1" x14ac:dyDescent="0.2">
      <c r="I397"/>
      <c r="J397"/>
      <c r="K397"/>
    </row>
    <row r="398" spans="9:11" ht="28.5" customHeight="1" x14ac:dyDescent="0.2">
      <c r="I398"/>
      <c r="J398"/>
      <c r="K398"/>
    </row>
    <row r="399" spans="9:11" ht="28.5" customHeight="1" x14ac:dyDescent="0.2">
      <c r="I399"/>
      <c r="J399"/>
      <c r="K399"/>
    </row>
    <row r="400" spans="9:11" ht="28.5" customHeight="1" x14ac:dyDescent="0.2">
      <c r="I400"/>
      <c r="J400"/>
      <c r="K400"/>
    </row>
    <row r="401" spans="9:11" ht="28.5" customHeight="1" x14ac:dyDescent="0.2">
      <c r="I401"/>
      <c r="J401"/>
      <c r="K401"/>
    </row>
    <row r="402" spans="9:11" ht="28.5" customHeight="1" x14ac:dyDescent="0.2">
      <c r="I402"/>
      <c r="J402"/>
      <c r="K402"/>
    </row>
    <row r="403" spans="9:11" ht="28.5" customHeight="1" x14ac:dyDescent="0.2">
      <c r="I403"/>
      <c r="J403"/>
      <c r="K403"/>
    </row>
    <row r="404" spans="9:11" ht="28.5" customHeight="1" x14ac:dyDescent="0.2">
      <c r="I404"/>
      <c r="J404"/>
      <c r="K404"/>
    </row>
    <row r="405" spans="9:11" ht="28.5" customHeight="1" x14ac:dyDescent="0.2">
      <c r="I405"/>
      <c r="J405"/>
      <c r="K405"/>
    </row>
    <row r="406" spans="9:11" ht="28.5" customHeight="1" x14ac:dyDescent="0.2">
      <c r="I406"/>
      <c r="J406"/>
      <c r="K406"/>
    </row>
    <row r="407" spans="9:11" ht="28.5" customHeight="1" x14ac:dyDescent="0.2">
      <c r="I407"/>
      <c r="J407"/>
      <c r="K407"/>
    </row>
    <row r="408" spans="9:11" ht="28.5" customHeight="1" x14ac:dyDescent="0.2">
      <c r="I408"/>
      <c r="J408"/>
      <c r="K408"/>
    </row>
    <row r="409" spans="9:11" ht="28.5" customHeight="1" x14ac:dyDescent="0.2">
      <c r="I409"/>
      <c r="J409"/>
      <c r="K409"/>
    </row>
    <row r="410" spans="9:11" ht="28.5" customHeight="1" x14ac:dyDescent="0.2">
      <c r="I410"/>
      <c r="J410"/>
      <c r="K410"/>
    </row>
    <row r="411" spans="9:11" ht="28.5" customHeight="1" x14ac:dyDescent="0.2">
      <c r="I411"/>
      <c r="J411"/>
      <c r="K411"/>
    </row>
    <row r="412" spans="9:11" ht="28.5" customHeight="1" x14ac:dyDescent="0.2">
      <c r="I412"/>
      <c r="J412"/>
      <c r="K412"/>
    </row>
    <row r="413" spans="9:11" ht="28.5" customHeight="1" x14ac:dyDescent="0.2">
      <c r="I413"/>
      <c r="J413"/>
      <c r="K413"/>
    </row>
    <row r="414" spans="9:11" ht="28.5" customHeight="1" x14ac:dyDescent="0.2">
      <c r="I414"/>
      <c r="J414"/>
      <c r="K414"/>
    </row>
    <row r="415" spans="9:11" ht="28.5" customHeight="1" x14ac:dyDescent="0.2">
      <c r="I415"/>
      <c r="J415"/>
      <c r="K415"/>
    </row>
    <row r="416" spans="9:11" ht="28.5" customHeight="1" x14ac:dyDescent="0.2">
      <c r="I416"/>
      <c r="J416"/>
      <c r="K416"/>
    </row>
    <row r="417" spans="9:11" ht="28.5" customHeight="1" x14ac:dyDescent="0.2">
      <c r="I417"/>
      <c r="J417"/>
      <c r="K417"/>
    </row>
    <row r="418" spans="9:11" ht="28.5" customHeight="1" x14ac:dyDescent="0.2">
      <c r="I418"/>
      <c r="J418"/>
      <c r="K418"/>
    </row>
    <row r="419" spans="9:11" ht="28.5" customHeight="1" x14ac:dyDescent="0.2">
      <c r="I419"/>
      <c r="J419"/>
      <c r="K419"/>
    </row>
    <row r="420" spans="9:11" ht="28.5" customHeight="1" x14ac:dyDescent="0.2">
      <c r="I420"/>
      <c r="J420"/>
      <c r="K420"/>
    </row>
    <row r="421" spans="9:11" ht="28.5" customHeight="1" x14ac:dyDescent="0.2">
      <c r="I421"/>
      <c r="J421"/>
      <c r="K421"/>
    </row>
    <row r="422" spans="9:11" ht="28.5" customHeight="1" x14ac:dyDescent="0.2">
      <c r="I422"/>
      <c r="J422"/>
      <c r="K422"/>
    </row>
    <row r="423" spans="9:11" ht="28.5" customHeight="1" x14ac:dyDescent="0.2">
      <c r="I423"/>
      <c r="J423"/>
      <c r="K423"/>
    </row>
    <row r="424" spans="9:11" ht="28.5" customHeight="1" x14ac:dyDescent="0.2">
      <c r="I424"/>
      <c r="J424"/>
      <c r="K424"/>
    </row>
    <row r="425" spans="9:11" ht="28.5" customHeight="1" x14ac:dyDescent="0.2">
      <c r="I425"/>
      <c r="J425"/>
      <c r="K425"/>
    </row>
    <row r="426" spans="9:11" ht="28.5" customHeight="1" x14ac:dyDescent="0.2">
      <c r="I426"/>
      <c r="J426"/>
      <c r="K426"/>
    </row>
    <row r="427" spans="9:11" ht="28.5" customHeight="1" x14ac:dyDescent="0.2">
      <c r="I427"/>
      <c r="J427"/>
      <c r="K427"/>
    </row>
    <row r="428" spans="9:11" ht="28.5" customHeight="1" x14ac:dyDescent="0.2">
      <c r="I428"/>
      <c r="J428"/>
      <c r="K428"/>
    </row>
    <row r="429" spans="9:11" ht="28.5" customHeight="1" x14ac:dyDescent="0.2">
      <c r="I429"/>
      <c r="J429"/>
      <c r="K429"/>
    </row>
    <row r="430" spans="9:11" ht="28.5" customHeight="1" x14ac:dyDescent="0.2">
      <c r="I430"/>
      <c r="J430"/>
      <c r="K430"/>
    </row>
    <row r="431" spans="9:11" ht="28.5" customHeight="1" x14ac:dyDescent="0.2">
      <c r="I431"/>
      <c r="J431"/>
      <c r="K431"/>
    </row>
    <row r="432" spans="9:11" ht="28.5" customHeight="1" x14ac:dyDescent="0.2">
      <c r="I432"/>
      <c r="J432"/>
      <c r="K432"/>
    </row>
    <row r="433" spans="9:11" ht="28.5" customHeight="1" x14ac:dyDescent="0.2">
      <c r="I433"/>
      <c r="J433"/>
      <c r="K433"/>
    </row>
    <row r="434" spans="9:11" ht="28.5" customHeight="1" x14ac:dyDescent="0.2">
      <c r="I434"/>
      <c r="J434"/>
      <c r="K434"/>
    </row>
    <row r="435" spans="9:11" ht="28.5" customHeight="1" x14ac:dyDescent="0.2">
      <c r="I435"/>
      <c r="J435"/>
      <c r="K435"/>
    </row>
    <row r="436" spans="9:11" ht="28.5" customHeight="1" x14ac:dyDescent="0.2">
      <c r="I436"/>
      <c r="J436"/>
      <c r="K436"/>
    </row>
    <row r="437" spans="9:11" ht="28.5" customHeight="1" x14ac:dyDescent="0.2">
      <c r="I437"/>
      <c r="J437"/>
      <c r="K437"/>
    </row>
    <row r="438" spans="9:11" ht="28.5" customHeight="1" x14ac:dyDescent="0.2">
      <c r="I438"/>
      <c r="J438"/>
      <c r="K438"/>
    </row>
    <row r="439" spans="9:11" ht="28.5" customHeight="1" x14ac:dyDescent="0.2">
      <c r="I439"/>
      <c r="J439"/>
      <c r="K439"/>
    </row>
    <row r="440" spans="9:11" ht="28.5" customHeight="1" x14ac:dyDescent="0.2">
      <c r="I440"/>
      <c r="J440"/>
      <c r="K440"/>
    </row>
    <row r="441" spans="9:11" ht="28.5" customHeight="1" x14ac:dyDescent="0.2">
      <c r="I441"/>
      <c r="J441"/>
      <c r="K441"/>
    </row>
    <row r="442" spans="9:11" ht="28.5" customHeight="1" x14ac:dyDescent="0.2">
      <c r="I442"/>
      <c r="J442"/>
      <c r="K442"/>
    </row>
    <row r="443" spans="9:11" ht="28.5" customHeight="1" x14ac:dyDescent="0.2">
      <c r="I443"/>
      <c r="J443"/>
      <c r="K443"/>
    </row>
    <row r="444" spans="9:11" ht="28.5" customHeight="1" x14ac:dyDescent="0.2">
      <c r="I444"/>
      <c r="J444"/>
      <c r="K444"/>
    </row>
    <row r="445" spans="9:11" ht="28.5" customHeight="1" x14ac:dyDescent="0.2">
      <c r="I445"/>
      <c r="J445"/>
      <c r="K445"/>
    </row>
    <row r="446" spans="9:11" ht="28.5" customHeight="1" x14ac:dyDescent="0.2">
      <c r="I446"/>
      <c r="J446"/>
      <c r="K446"/>
    </row>
    <row r="447" spans="9:11" ht="28.5" customHeight="1" x14ac:dyDescent="0.2">
      <c r="I447"/>
      <c r="J447"/>
      <c r="K447"/>
    </row>
    <row r="448" spans="9:11" ht="28.5" customHeight="1" x14ac:dyDescent="0.2">
      <c r="I448"/>
      <c r="J448"/>
      <c r="K448"/>
    </row>
    <row r="449" spans="9:11" ht="28.5" customHeight="1" x14ac:dyDescent="0.2">
      <c r="I449"/>
      <c r="J449"/>
      <c r="K449"/>
    </row>
    <row r="450" spans="9:11" ht="28.5" customHeight="1" x14ac:dyDescent="0.2">
      <c r="I450"/>
      <c r="J450"/>
      <c r="K450"/>
    </row>
    <row r="451" spans="9:11" ht="28.5" customHeight="1" x14ac:dyDescent="0.2">
      <c r="I451"/>
      <c r="J451"/>
      <c r="K451"/>
    </row>
    <row r="452" spans="9:11" ht="28.5" customHeight="1" x14ac:dyDescent="0.2">
      <c r="I452"/>
      <c r="J452"/>
      <c r="K452"/>
    </row>
    <row r="453" spans="9:11" ht="28.5" customHeight="1" x14ac:dyDescent="0.2">
      <c r="I453"/>
      <c r="J453"/>
      <c r="K453"/>
    </row>
    <row r="454" spans="9:11" ht="28.5" customHeight="1" x14ac:dyDescent="0.2">
      <c r="I454"/>
      <c r="J454"/>
      <c r="K454"/>
    </row>
    <row r="455" spans="9:11" ht="28.5" customHeight="1" x14ac:dyDescent="0.2">
      <c r="I455"/>
      <c r="J455"/>
      <c r="K455"/>
    </row>
    <row r="456" spans="9:11" ht="28.5" customHeight="1" x14ac:dyDescent="0.2">
      <c r="I456"/>
      <c r="J456"/>
      <c r="K456"/>
    </row>
    <row r="457" spans="9:11" ht="28.5" customHeight="1" x14ac:dyDescent="0.2">
      <c r="I457"/>
      <c r="J457"/>
      <c r="K457"/>
    </row>
    <row r="458" spans="9:11" ht="28.5" customHeight="1" x14ac:dyDescent="0.2">
      <c r="I458"/>
      <c r="J458"/>
      <c r="K458"/>
    </row>
    <row r="459" spans="9:11" ht="28.5" customHeight="1" x14ac:dyDescent="0.2">
      <c r="I459"/>
      <c r="J459"/>
      <c r="K459"/>
    </row>
    <row r="460" spans="9:11" ht="28.5" customHeight="1" x14ac:dyDescent="0.2">
      <c r="I460"/>
      <c r="J460"/>
      <c r="K460"/>
    </row>
    <row r="461" spans="9:11" ht="28.5" customHeight="1" x14ac:dyDescent="0.2">
      <c r="I461"/>
      <c r="J461"/>
      <c r="K461"/>
    </row>
    <row r="462" spans="9:11" ht="28.5" customHeight="1" x14ac:dyDescent="0.2">
      <c r="I462"/>
      <c r="J462"/>
      <c r="K462"/>
    </row>
    <row r="463" spans="9:11" ht="28.5" customHeight="1" x14ac:dyDescent="0.2">
      <c r="I463"/>
      <c r="J463"/>
      <c r="K463"/>
    </row>
    <row r="464" spans="9:11" ht="28.5" customHeight="1" x14ac:dyDescent="0.2">
      <c r="I464"/>
      <c r="J464"/>
      <c r="K464"/>
    </row>
    <row r="465" spans="9:11" ht="28.5" customHeight="1" x14ac:dyDescent="0.2">
      <c r="I465"/>
      <c r="J465"/>
      <c r="K465"/>
    </row>
    <row r="466" spans="9:11" ht="28.5" customHeight="1" x14ac:dyDescent="0.2">
      <c r="I466"/>
      <c r="J466"/>
      <c r="K466"/>
    </row>
    <row r="467" spans="9:11" ht="28.5" customHeight="1" x14ac:dyDescent="0.2">
      <c r="I467"/>
      <c r="J467"/>
      <c r="K467"/>
    </row>
    <row r="468" spans="9:11" ht="28.5" customHeight="1" x14ac:dyDescent="0.2">
      <c r="I468"/>
      <c r="J468"/>
      <c r="K468"/>
    </row>
    <row r="469" spans="9:11" ht="28.5" customHeight="1" x14ac:dyDescent="0.2">
      <c r="I469"/>
      <c r="J469"/>
      <c r="K469"/>
    </row>
    <row r="470" spans="9:11" ht="28.5" customHeight="1" x14ac:dyDescent="0.2">
      <c r="I470"/>
      <c r="J470"/>
      <c r="K470"/>
    </row>
    <row r="471" spans="9:11" ht="28.5" customHeight="1" x14ac:dyDescent="0.2">
      <c r="I471"/>
      <c r="J471"/>
      <c r="K471"/>
    </row>
    <row r="472" spans="9:11" ht="28.5" customHeight="1" x14ac:dyDescent="0.2">
      <c r="I472"/>
      <c r="J472"/>
      <c r="K472"/>
    </row>
    <row r="473" spans="9:11" ht="28.5" customHeight="1" x14ac:dyDescent="0.2">
      <c r="I473"/>
      <c r="J473"/>
      <c r="K473"/>
    </row>
    <row r="474" spans="9:11" ht="28.5" customHeight="1" x14ac:dyDescent="0.2">
      <c r="I474"/>
      <c r="J474"/>
      <c r="K474"/>
    </row>
    <row r="475" spans="9:11" ht="28.5" customHeight="1" x14ac:dyDescent="0.2">
      <c r="I475"/>
      <c r="J475"/>
      <c r="K475"/>
    </row>
    <row r="476" spans="9:11" ht="28.5" customHeight="1" x14ac:dyDescent="0.2">
      <c r="I476"/>
      <c r="J476"/>
      <c r="K476"/>
    </row>
    <row r="477" spans="9:11" ht="28.5" customHeight="1" x14ac:dyDescent="0.2">
      <c r="I477"/>
      <c r="J477"/>
      <c r="K477"/>
    </row>
    <row r="478" spans="9:11" ht="28.5" customHeight="1" x14ac:dyDescent="0.2">
      <c r="I478"/>
      <c r="J478"/>
      <c r="K478"/>
    </row>
    <row r="479" spans="9:11" ht="28.5" customHeight="1" x14ac:dyDescent="0.2">
      <c r="I479"/>
      <c r="J479"/>
      <c r="K479"/>
    </row>
    <row r="480" spans="9:11" ht="28.5" customHeight="1" x14ac:dyDescent="0.2">
      <c r="I480"/>
      <c r="J480"/>
      <c r="K480"/>
    </row>
    <row r="481" spans="9:11" ht="28.5" customHeight="1" x14ac:dyDescent="0.2">
      <c r="I481"/>
      <c r="J481"/>
      <c r="K481"/>
    </row>
    <row r="482" spans="9:11" ht="28.5" customHeight="1" x14ac:dyDescent="0.2">
      <c r="I482"/>
      <c r="J482"/>
      <c r="K482"/>
    </row>
    <row r="483" spans="9:11" ht="28.5" customHeight="1" x14ac:dyDescent="0.2">
      <c r="I483"/>
      <c r="J483"/>
      <c r="K483"/>
    </row>
    <row r="484" spans="9:11" ht="28.5" customHeight="1" x14ac:dyDescent="0.2">
      <c r="I484"/>
      <c r="J484"/>
      <c r="K484"/>
    </row>
    <row r="485" spans="9:11" ht="28.5" customHeight="1" x14ac:dyDescent="0.2">
      <c r="I485"/>
      <c r="J485"/>
      <c r="K485"/>
    </row>
    <row r="486" spans="9:11" ht="28.5" customHeight="1" x14ac:dyDescent="0.2">
      <c r="I486"/>
      <c r="J486"/>
      <c r="K486"/>
    </row>
    <row r="487" spans="9:11" ht="28.5" customHeight="1" x14ac:dyDescent="0.2">
      <c r="I487"/>
      <c r="J487"/>
      <c r="K487"/>
    </row>
    <row r="488" spans="9:11" ht="28.5" customHeight="1" x14ac:dyDescent="0.2">
      <c r="I488"/>
      <c r="J488"/>
      <c r="K488"/>
    </row>
    <row r="489" spans="9:11" ht="28.5" customHeight="1" x14ac:dyDescent="0.2">
      <c r="I489"/>
      <c r="J489"/>
      <c r="K489"/>
    </row>
    <row r="490" spans="9:11" ht="28.5" customHeight="1" x14ac:dyDescent="0.2">
      <c r="I490"/>
      <c r="J490"/>
      <c r="K490"/>
    </row>
    <row r="491" spans="9:11" ht="28.5" customHeight="1" x14ac:dyDescent="0.2">
      <c r="I491"/>
      <c r="J491"/>
      <c r="K491"/>
    </row>
    <row r="492" spans="9:11" ht="28.5" customHeight="1" x14ac:dyDescent="0.2">
      <c r="I492"/>
      <c r="J492"/>
      <c r="K492"/>
    </row>
    <row r="493" spans="9:11" ht="28.5" customHeight="1" x14ac:dyDescent="0.2">
      <c r="I493"/>
      <c r="J493"/>
      <c r="K493"/>
    </row>
    <row r="494" spans="9:11" ht="28.5" customHeight="1" x14ac:dyDescent="0.2">
      <c r="I494"/>
      <c r="J494"/>
      <c r="K494"/>
    </row>
    <row r="495" spans="9:11" ht="28.5" customHeight="1" x14ac:dyDescent="0.2">
      <c r="I495"/>
      <c r="J495"/>
      <c r="K495"/>
    </row>
    <row r="496" spans="9:11" ht="28.5" customHeight="1" x14ac:dyDescent="0.2">
      <c r="I496"/>
      <c r="J496"/>
      <c r="K496"/>
    </row>
    <row r="497" spans="9:11" ht="28.5" customHeight="1" x14ac:dyDescent="0.2">
      <c r="I497"/>
      <c r="J497"/>
      <c r="K497"/>
    </row>
    <row r="498" spans="9:11" ht="28.5" customHeight="1" x14ac:dyDescent="0.2">
      <c r="I498"/>
      <c r="J498"/>
      <c r="K498"/>
    </row>
    <row r="499" spans="9:11" ht="28.5" customHeight="1" x14ac:dyDescent="0.2">
      <c r="I499"/>
      <c r="J499"/>
      <c r="K499"/>
    </row>
    <row r="500" spans="9:11" ht="28.5" customHeight="1" x14ac:dyDescent="0.2">
      <c r="I500"/>
      <c r="J500"/>
      <c r="K500"/>
    </row>
    <row r="501" spans="9:11" ht="28.5" customHeight="1" x14ac:dyDescent="0.2">
      <c r="I501"/>
      <c r="J501"/>
      <c r="K501"/>
    </row>
    <row r="502" spans="9:11" ht="28.5" customHeight="1" x14ac:dyDescent="0.2">
      <c r="I502"/>
      <c r="J502"/>
      <c r="K502"/>
    </row>
    <row r="503" spans="9:11" ht="28.5" customHeight="1" x14ac:dyDescent="0.2">
      <c r="I503"/>
      <c r="J503"/>
      <c r="K503"/>
    </row>
    <row r="504" spans="9:11" ht="28.5" customHeight="1" x14ac:dyDescent="0.2">
      <c r="I504"/>
      <c r="J504"/>
      <c r="K504"/>
    </row>
    <row r="505" spans="9:11" ht="28.5" customHeight="1" x14ac:dyDescent="0.2">
      <c r="I505"/>
      <c r="J505"/>
      <c r="K505"/>
    </row>
    <row r="506" spans="9:11" ht="28.5" customHeight="1" x14ac:dyDescent="0.2">
      <c r="I506"/>
      <c r="J506"/>
      <c r="K506"/>
    </row>
    <row r="507" spans="9:11" ht="28.5" customHeight="1" x14ac:dyDescent="0.2">
      <c r="I507"/>
      <c r="J507"/>
      <c r="K507"/>
    </row>
    <row r="508" spans="9:11" ht="28.5" customHeight="1" x14ac:dyDescent="0.2">
      <c r="I508"/>
      <c r="J508"/>
      <c r="K508"/>
    </row>
    <row r="509" spans="9:11" ht="28.5" customHeight="1" x14ac:dyDescent="0.2">
      <c r="I509"/>
      <c r="J509"/>
      <c r="K509"/>
    </row>
    <row r="510" spans="9:11" ht="28.5" customHeight="1" x14ac:dyDescent="0.2">
      <c r="I510"/>
      <c r="J510"/>
      <c r="K510"/>
    </row>
    <row r="511" spans="9:11" ht="28.5" customHeight="1" x14ac:dyDescent="0.2">
      <c r="I511"/>
      <c r="J511"/>
      <c r="K511"/>
    </row>
    <row r="512" spans="9:11" ht="28.5" customHeight="1" x14ac:dyDescent="0.2">
      <c r="I512"/>
      <c r="J512"/>
      <c r="K512"/>
    </row>
    <row r="513" spans="9:11" ht="28.5" customHeight="1" x14ac:dyDescent="0.2">
      <c r="I513"/>
      <c r="J513"/>
      <c r="K513"/>
    </row>
    <row r="514" spans="9:11" ht="28.5" customHeight="1" x14ac:dyDescent="0.2">
      <c r="I514"/>
      <c r="J514"/>
      <c r="K514"/>
    </row>
    <row r="515" spans="9:11" ht="28.5" customHeight="1" x14ac:dyDescent="0.2">
      <c r="I515"/>
      <c r="J515"/>
      <c r="K515"/>
    </row>
    <row r="516" spans="9:11" ht="28.5" customHeight="1" x14ac:dyDescent="0.2">
      <c r="I516"/>
      <c r="J516"/>
      <c r="K516"/>
    </row>
    <row r="517" spans="9:11" ht="28.5" customHeight="1" x14ac:dyDescent="0.2">
      <c r="I517"/>
      <c r="J517"/>
      <c r="K517"/>
    </row>
    <row r="518" spans="9:11" ht="28.5" customHeight="1" x14ac:dyDescent="0.2">
      <c r="I518"/>
      <c r="J518"/>
      <c r="K518"/>
    </row>
    <row r="519" spans="9:11" ht="28.5" customHeight="1" x14ac:dyDescent="0.2">
      <c r="I519"/>
      <c r="J519"/>
      <c r="K519"/>
    </row>
    <row r="520" spans="9:11" ht="28.5" customHeight="1" x14ac:dyDescent="0.2">
      <c r="I520"/>
      <c r="J520"/>
      <c r="K520"/>
    </row>
    <row r="521" spans="9:11" ht="28.5" customHeight="1" x14ac:dyDescent="0.2">
      <c r="I521"/>
      <c r="J521"/>
      <c r="K521"/>
    </row>
    <row r="522" spans="9:11" ht="28.5" customHeight="1" x14ac:dyDescent="0.2">
      <c r="I522"/>
      <c r="J522"/>
      <c r="K522"/>
    </row>
    <row r="523" spans="9:11" ht="28.5" customHeight="1" x14ac:dyDescent="0.2">
      <c r="I523"/>
      <c r="J523"/>
      <c r="K523"/>
    </row>
    <row r="524" spans="9:11" ht="28.5" customHeight="1" x14ac:dyDescent="0.2">
      <c r="I524"/>
      <c r="J524"/>
      <c r="K524"/>
    </row>
    <row r="525" spans="9:11" ht="28.5" customHeight="1" x14ac:dyDescent="0.2">
      <c r="I525"/>
      <c r="J525"/>
      <c r="K525"/>
    </row>
    <row r="526" spans="9:11" ht="28.5" customHeight="1" x14ac:dyDescent="0.2">
      <c r="I526"/>
      <c r="J526"/>
      <c r="K526"/>
    </row>
    <row r="527" spans="9:11" ht="28.5" customHeight="1" x14ac:dyDescent="0.2">
      <c r="I527"/>
      <c r="J527"/>
      <c r="K527"/>
    </row>
    <row r="528" spans="9:11" ht="28.5" customHeight="1" x14ac:dyDescent="0.2">
      <c r="I528"/>
      <c r="J528"/>
      <c r="K528"/>
    </row>
    <row r="529" spans="9:11" ht="28.5" customHeight="1" x14ac:dyDescent="0.2">
      <c r="I529"/>
      <c r="J529"/>
      <c r="K529"/>
    </row>
    <row r="530" spans="9:11" ht="28.5" customHeight="1" x14ac:dyDescent="0.2">
      <c r="I530"/>
      <c r="J530"/>
      <c r="K530"/>
    </row>
    <row r="531" spans="9:11" ht="28.5" customHeight="1" x14ac:dyDescent="0.2">
      <c r="I531"/>
      <c r="J531"/>
      <c r="K531"/>
    </row>
    <row r="532" spans="9:11" ht="28.5" customHeight="1" x14ac:dyDescent="0.2">
      <c r="I532"/>
      <c r="J532"/>
      <c r="K532"/>
    </row>
    <row r="533" spans="9:11" ht="28.5" customHeight="1" x14ac:dyDescent="0.2">
      <c r="I533"/>
      <c r="J533"/>
      <c r="K533"/>
    </row>
    <row r="534" spans="9:11" ht="28.5" customHeight="1" x14ac:dyDescent="0.2">
      <c r="I534"/>
      <c r="J534"/>
      <c r="K534"/>
    </row>
    <row r="535" spans="9:11" ht="28.5" customHeight="1" x14ac:dyDescent="0.2">
      <c r="I535"/>
      <c r="J535"/>
      <c r="K535"/>
    </row>
    <row r="536" spans="9:11" ht="28.5" customHeight="1" x14ac:dyDescent="0.2">
      <c r="I536"/>
      <c r="J536"/>
      <c r="K536"/>
    </row>
    <row r="537" spans="9:11" ht="28.5" customHeight="1" x14ac:dyDescent="0.2">
      <c r="I537"/>
      <c r="J537"/>
      <c r="K537"/>
    </row>
    <row r="538" spans="9:11" ht="28.5" customHeight="1" x14ac:dyDescent="0.2">
      <c r="I538"/>
      <c r="J538"/>
      <c r="K538"/>
    </row>
    <row r="539" spans="9:11" ht="28.5" customHeight="1" x14ac:dyDescent="0.2">
      <c r="I539"/>
      <c r="J539"/>
      <c r="K539"/>
    </row>
    <row r="540" spans="9:11" ht="28.5" customHeight="1" x14ac:dyDescent="0.2">
      <c r="I540"/>
      <c r="J540"/>
      <c r="K540"/>
    </row>
    <row r="541" spans="9:11" ht="28.5" customHeight="1" x14ac:dyDescent="0.2">
      <c r="I541"/>
      <c r="J541"/>
      <c r="K541"/>
    </row>
    <row r="542" spans="9:11" ht="28.5" customHeight="1" x14ac:dyDescent="0.2">
      <c r="I542"/>
      <c r="J542"/>
      <c r="K542"/>
    </row>
    <row r="543" spans="9:11" ht="28.5" customHeight="1" x14ac:dyDescent="0.2">
      <c r="I543"/>
      <c r="J543"/>
      <c r="K543"/>
    </row>
    <row r="544" spans="9:11" ht="28.5" customHeight="1" x14ac:dyDescent="0.2">
      <c r="I544"/>
      <c r="J544"/>
      <c r="K544"/>
    </row>
    <row r="545" spans="9:11" ht="28.5" customHeight="1" x14ac:dyDescent="0.2">
      <c r="I545"/>
      <c r="J545"/>
      <c r="K545"/>
    </row>
    <row r="546" spans="9:11" ht="28.5" customHeight="1" x14ac:dyDescent="0.2">
      <c r="I546"/>
      <c r="J546"/>
      <c r="K546"/>
    </row>
    <row r="547" spans="9:11" ht="28.5" customHeight="1" x14ac:dyDescent="0.2">
      <c r="I547"/>
      <c r="J547"/>
      <c r="K547"/>
    </row>
    <row r="548" spans="9:11" ht="28.5" customHeight="1" x14ac:dyDescent="0.2">
      <c r="I548"/>
      <c r="J548"/>
      <c r="K548"/>
    </row>
    <row r="549" spans="9:11" ht="28.5" customHeight="1" x14ac:dyDescent="0.2">
      <c r="I549"/>
      <c r="J549"/>
      <c r="K549"/>
    </row>
    <row r="550" spans="9:11" ht="28.5" customHeight="1" x14ac:dyDescent="0.2">
      <c r="I550"/>
      <c r="J550"/>
      <c r="K550"/>
    </row>
    <row r="551" spans="9:11" ht="28.5" customHeight="1" x14ac:dyDescent="0.2">
      <c r="I551"/>
      <c r="J551"/>
      <c r="K551"/>
    </row>
    <row r="552" spans="9:11" ht="28.5" customHeight="1" x14ac:dyDescent="0.2">
      <c r="I552"/>
      <c r="J552"/>
      <c r="K552"/>
    </row>
    <row r="553" spans="9:11" ht="28.5" customHeight="1" x14ac:dyDescent="0.2">
      <c r="I553"/>
      <c r="J553"/>
      <c r="K553"/>
    </row>
    <row r="554" spans="9:11" ht="28.5" customHeight="1" x14ac:dyDescent="0.2">
      <c r="I554"/>
      <c r="J554"/>
      <c r="K554"/>
    </row>
    <row r="555" spans="9:11" ht="28.5" customHeight="1" x14ac:dyDescent="0.2">
      <c r="I555"/>
      <c r="J555"/>
      <c r="K555"/>
    </row>
    <row r="556" spans="9:11" ht="28.5" customHeight="1" x14ac:dyDescent="0.2">
      <c r="I556"/>
      <c r="J556"/>
      <c r="K556"/>
    </row>
    <row r="557" spans="9:11" ht="28.5" customHeight="1" x14ac:dyDescent="0.2">
      <c r="I557"/>
      <c r="J557"/>
      <c r="K557"/>
    </row>
    <row r="558" spans="9:11" ht="28.5" customHeight="1" x14ac:dyDescent="0.2">
      <c r="I558"/>
      <c r="J558"/>
      <c r="K558"/>
    </row>
    <row r="559" spans="9:11" ht="28.5" customHeight="1" x14ac:dyDescent="0.2">
      <c r="I559"/>
      <c r="J559"/>
      <c r="K559"/>
    </row>
    <row r="560" spans="9:11" ht="28.5" customHeight="1" x14ac:dyDescent="0.2">
      <c r="I560"/>
      <c r="J560"/>
      <c r="K560"/>
    </row>
    <row r="561" spans="9:11" ht="28.5" customHeight="1" x14ac:dyDescent="0.2">
      <c r="I561"/>
      <c r="J561"/>
      <c r="K561"/>
    </row>
    <row r="562" spans="9:11" ht="28.5" customHeight="1" x14ac:dyDescent="0.2">
      <c r="I562"/>
      <c r="J562"/>
      <c r="K562"/>
    </row>
    <row r="563" spans="9:11" ht="28.5" customHeight="1" x14ac:dyDescent="0.2">
      <c r="I563"/>
      <c r="J563"/>
      <c r="K563"/>
    </row>
    <row r="564" spans="9:11" ht="28.5" customHeight="1" x14ac:dyDescent="0.2">
      <c r="I564"/>
      <c r="J564"/>
      <c r="K564"/>
    </row>
    <row r="565" spans="9:11" ht="28.5" customHeight="1" x14ac:dyDescent="0.2">
      <c r="I565"/>
      <c r="J565"/>
      <c r="K565"/>
    </row>
    <row r="566" spans="9:11" ht="28.5" customHeight="1" x14ac:dyDescent="0.2">
      <c r="I566"/>
      <c r="J566"/>
      <c r="K566"/>
    </row>
    <row r="567" spans="9:11" ht="28.5" customHeight="1" x14ac:dyDescent="0.2">
      <c r="I567"/>
      <c r="J567"/>
      <c r="K567"/>
    </row>
    <row r="568" spans="9:11" ht="28.5" customHeight="1" x14ac:dyDescent="0.2">
      <c r="I568"/>
      <c r="J568"/>
      <c r="K568"/>
    </row>
    <row r="569" spans="9:11" ht="28.5" customHeight="1" x14ac:dyDescent="0.2">
      <c r="I569"/>
      <c r="J569"/>
      <c r="K569"/>
    </row>
    <row r="570" spans="9:11" ht="28.5" customHeight="1" x14ac:dyDescent="0.2">
      <c r="I570"/>
      <c r="J570"/>
      <c r="K570"/>
    </row>
    <row r="571" spans="9:11" ht="28.5" customHeight="1" x14ac:dyDescent="0.2">
      <c r="I571"/>
      <c r="J571"/>
      <c r="K571"/>
    </row>
    <row r="572" spans="9:11" ht="28.5" customHeight="1" x14ac:dyDescent="0.2">
      <c r="I572"/>
      <c r="J572"/>
      <c r="K572"/>
    </row>
    <row r="573" spans="9:11" ht="28.5" customHeight="1" x14ac:dyDescent="0.2">
      <c r="I573"/>
      <c r="J573"/>
      <c r="K573"/>
    </row>
    <row r="574" spans="9:11" ht="28.5" customHeight="1" x14ac:dyDescent="0.2">
      <c r="I574"/>
      <c r="J574"/>
      <c r="K574"/>
    </row>
    <row r="575" spans="9:11" ht="28.5" customHeight="1" x14ac:dyDescent="0.2">
      <c r="I575"/>
      <c r="J575"/>
      <c r="K575"/>
    </row>
    <row r="576" spans="9:11" ht="28.5" customHeight="1" x14ac:dyDescent="0.2">
      <c r="I576"/>
      <c r="J576"/>
      <c r="K576"/>
    </row>
    <row r="577" spans="9:11" ht="28.5" customHeight="1" x14ac:dyDescent="0.2">
      <c r="I577"/>
      <c r="J577"/>
      <c r="K577"/>
    </row>
    <row r="578" spans="9:11" ht="28.5" customHeight="1" x14ac:dyDescent="0.2">
      <c r="I578"/>
      <c r="J578"/>
      <c r="K578"/>
    </row>
    <row r="579" spans="9:11" ht="28.5" customHeight="1" x14ac:dyDescent="0.2">
      <c r="I579"/>
      <c r="J579"/>
      <c r="K579"/>
    </row>
    <row r="580" spans="9:11" ht="28.5" customHeight="1" x14ac:dyDescent="0.2">
      <c r="I580"/>
      <c r="J580"/>
      <c r="K580"/>
    </row>
    <row r="581" spans="9:11" ht="28.5" customHeight="1" x14ac:dyDescent="0.2">
      <c r="I581"/>
      <c r="J581"/>
      <c r="K581"/>
    </row>
    <row r="582" spans="9:11" ht="28.5" customHeight="1" x14ac:dyDescent="0.2">
      <c r="I582"/>
      <c r="J582"/>
      <c r="K582"/>
    </row>
    <row r="583" spans="9:11" ht="28.5" customHeight="1" x14ac:dyDescent="0.2">
      <c r="I583"/>
      <c r="J583"/>
      <c r="K583"/>
    </row>
    <row r="584" spans="9:11" ht="28.5" customHeight="1" x14ac:dyDescent="0.2">
      <c r="I584"/>
      <c r="J584"/>
      <c r="K584"/>
    </row>
    <row r="585" spans="9:11" ht="28.5" customHeight="1" x14ac:dyDescent="0.2">
      <c r="I585"/>
      <c r="J585"/>
      <c r="K585"/>
    </row>
    <row r="586" spans="9:11" ht="28.5" customHeight="1" x14ac:dyDescent="0.2">
      <c r="I586"/>
      <c r="J586"/>
      <c r="K586"/>
    </row>
    <row r="587" spans="9:11" ht="28.5" customHeight="1" x14ac:dyDescent="0.2">
      <c r="I587"/>
      <c r="J587"/>
      <c r="K587"/>
    </row>
    <row r="588" spans="9:11" ht="28.5" customHeight="1" x14ac:dyDescent="0.2">
      <c r="I588"/>
      <c r="J588"/>
      <c r="K588"/>
    </row>
    <row r="589" spans="9:11" ht="28.5" customHeight="1" x14ac:dyDescent="0.2">
      <c r="I589"/>
      <c r="J589"/>
      <c r="K589"/>
    </row>
    <row r="590" spans="9:11" ht="28.5" customHeight="1" x14ac:dyDescent="0.2">
      <c r="I590"/>
      <c r="J590"/>
      <c r="K590"/>
    </row>
    <row r="591" spans="9:11" ht="28.5" customHeight="1" x14ac:dyDescent="0.2">
      <c r="I591"/>
      <c r="J591"/>
      <c r="K591"/>
    </row>
    <row r="592" spans="9:11" ht="28.5" customHeight="1" x14ac:dyDescent="0.2">
      <c r="I592"/>
      <c r="J592"/>
      <c r="K592"/>
    </row>
    <row r="593" spans="9:11" ht="28.5" customHeight="1" x14ac:dyDescent="0.2">
      <c r="I593"/>
      <c r="J593"/>
      <c r="K593"/>
    </row>
    <row r="594" spans="9:11" ht="28.5" customHeight="1" x14ac:dyDescent="0.2">
      <c r="I594"/>
      <c r="J594"/>
      <c r="K594"/>
    </row>
    <row r="595" spans="9:11" ht="28.5" customHeight="1" x14ac:dyDescent="0.2">
      <c r="I595"/>
      <c r="J595"/>
      <c r="K595"/>
    </row>
    <row r="596" spans="9:11" ht="28.5" customHeight="1" x14ac:dyDescent="0.2">
      <c r="I596"/>
      <c r="J596"/>
      <c r="K596"/>
    </row>
    <row r="597" spans="9:11" ht="28.5" customHeight="1" x14ac:dyDescent="0.2">
      <c r="I597"/>
      <c r="J597"/>
      <c r="K597"/>
    </row>
    <row r="598" spans="9:11" ht="28.5" customHeight="1" x14ac:dyDescent="0.2">
      <c r="I598"/>
      <c r="J598"/>
      <c r="K598"/>
    </row>
    <row r="599" spans="9:11" ht="28.5" customHeight="1" x14ac:dyDescent="0.2">
      <c r="I599"/>
      <c r="J599"/>
      <c r="K599"/>
    </row>
    <row r="600" spans="9:11" ht="28.5" customHeight="1" x14ac:dyDescent="0.2">
      <c r="I600"/>
      <c r="J600"/>
      <c r="K600"/>
    </row>
    <row r="601" spans="9:11" ht="28.5" customHeight="1" x14ac:dyDescent="0.2">
      <c r="I601"/>
      <c r="J601"/>
      <c r="K601"/>
    </row>
    <row r="602" spans="9:11" ht="28.5" customHeight="1" x14ac:dyDescent="0.2">
      <c r="I602"/>
      <c r="J602"/>
      <c r="K602"/>
    </row>
    <row r="603" spans="9:11" ht="28.5" customHeight="1" x14ac:dyDescent="0.2">
      <c r="I603"/>
      <c r="J603"/>
      <c r="K603"/>
    </row>
    <row r="604" spans="9:11" ht="28.5" customHeight="1" x14ac:dyDescent="0.2">
      <c r="I604"/>
      <c r="J604"/>
      <c r="K604"/>
    </row>
    <row r="605" spans="9:11" ht="28.5" customHeight="1" x14ac:dyDescent="0.2">
      <c r="I605"/>
      <c r="J605"/>
      <c r="K605"/>
    </row>
    <row r="606" spans="9:11" ht="28.5" customHeight="1" x14ac:dyDescent="0.2">
      <c r="I606"/>
      <c r="J606"/>
      <c r="K606"/>
    </row>
    <row r="607" spans="9:11" ht="28.5" customHeight="1" x14ac:dyDescent="0.2">
      <c r="I607"/>
      <c r="J607"/>
      <c r="K607"/>
    </row>
    <row r="608" spans="9:11" ht="28.5" customHeight="1" x14ac:dyDescent="0.2">
      <c r="I608"/>
      <c r="J608"/>
      <c r="K608"/>
    </row>
    <row r="609" spans="9:11" ht="28.5" customHeight="1" x14ac:dyDescent="0.2">
      <c r="I609"/>
      <c r="J609"/>
      <c r="K609"/>
    </row>
    <row r="610" spans="9:11" ht="28.5" customHeight="1" x14ac:dyDescent="0.2">
      <c r="I610"/>
      <c r="J610"/>
      <c r="K610"/>
    </row>
    <row r="611" spans="9:11" ht="28.5" customHeight="1" x14ac:dyDescent="0.2">
      <c r="I611"/>
      <c r="J611"/>
      <c r="K611"/>
    </row>
    <row r="612" spans="9:11" ht="28.5" customHeight="1" x14ac:dyDescent="0.2">
      <c r="I612"/>
      <c r="J612"/>
      <c r="K612"/>
    </row>
    <row r="613" spans="9:11" ht="28.5" customHeight="1" x14ac:dyDescent="0.2">
      <c r="I613"/>
      <c r="J613"/>
      <c r="K613"/>
    </row>
    <row r="614" spans="9:11" ht="28.5" customHeight="1" x14ac:dyDescent="0.2">
      <c r="I614"/>
      <c r="J614"/>
      <c r="K614"/>
    </row>
    <row r="615" spans="9:11" ht="28.5" customHeight="1" x14ac:dyDescent="0.2">
      <c r="I615"/>
      <c r="J615"/>
      <c r="K615"/>
    </row>
    <row r="616" spans="9:11" ht="28.5" customHeight="1" x14ac:dyDescent="0.2">
      <c r="I616"/>
      <c r="J616"/>
      <c r="K616"/>
    </row>
    <row r="617" spans="9:11" ht="28.5" customHeight="1" x14ac:dyDescent="0.2">
      <c r="I617"/>
      <c r="J617"/>
      <c r="K617"/>
    </row>
    <row r="618" spans="9:11" ht="28.5" customHeight="1" x14ac:dyDescent="0.2">
      <c r="I618"/>
      <c r="J618"/>
      <c r="K618"/>
    </row>
    <row r="619" spans="9:11" ht="28.5" customHeight="1" x14ac:dyDescent="0.2">
      <c r="I619"/>
      <c r="J619"/>
      <c r="K619"/>
    </row>
    <row r="620" spans="9:11" ht="28.5" customHeight="1" x14ac:dyDescent="0.2">
      <c r="I620"/>
      <c r="J620"/>
      <c r="K620"/>
    </row>
    <row r="621" spans="9:11" ht="28.5" customHeight="1" x14ac:dyDescent="0.2">
      <c r="I621"/>
      <c r="J621"/>
      <c r="K621"/>
    </row>
    <row r="622" spans="9:11" ht="28.5" customHeight="1" x14ac:dyDescent="0.2">
      <c r="I622"/>
      <c r="J622"/>
      <c r="K622"/>
    </row>
    <row r="623" spans="9:11" ht="28.5" customHeight="1" x14ac:dyDescent="0.2">
      <c r="I623"/>
      <c r="J623"/>
      <c r="K623"/>
    </row>
    <row r="624" spans="9:11" ht="28.5" customHeight="1" x14ac:dyDescent="0.2">
      <c r="I624"/>
      <c r="J624"/>
      <c r="K624"/>
    </row>
    <row r="625" spans="9:11" ht="28.5" customHeight="1" x14ac:dyDescent="0.2">
      <c r="I625"/>
      <c r="J625"/>
      <c r="K625"/>
    </row>
    <row r="626" spans="9:11" ht="28.5" customHeight="1" x14ac:dyDescent="0.2">
      <c r="I626"/>
      <c r="J626"/>
      <c r="K626"/>
    </row>
    <row r="627" spans="9:11" ht="28.5" customHeight="1" x14ac:dyDescent="0.2">
      <c r="I627"/>
      <c r="J627"/>
      <c r="K627"/>
    </row>
    <row r="628" spans="9:11" ht="28.5" customHeight="1" x14ac:dyDescent="0.2">
      <c r="I628"/>
      <c r="J628"/>
      <c r="K628"/>
    </row>
    <row r="629" spans="9:11" ht="28.5" customHeight="1" x14ac:dyDescent="0.2">
      <c r="I629"/>
      <c r="J629"/>
      <c r="K629"/>
    </row>
    <row r="630" spans="9:11" ht="28.5" customHeight="1" x14ac:dyDescent="0.2">
      <c r="I630"/>
      <c r="J630"/>
      <c r="K630"/>
    </row>
    <row r="631" spans="9:11" ht="28.5" customHeight="1" x14ac:dyDescent="0.2">
      <c r="I631"/>
      <c r="J631"/>
      <c r="K631"/>
    </row>
    <row r="632" spans="9:11" ht="28.5" customHeight="1" x14ac:dyDescent="0.2">
      <c r="I632"/>
      <c r="J632"/>
      <c r="K632"/>
    </row>
    <row r="633" spans="9:11" ht="28.5" customHeight="1" x14ac:dyDescent="0.2">
      <c r="I633"/>
      <c r="J633"/>
      <c r="K633"/>
    </row>
    <row r="634" spans="9:11" ht="28.5" customHeight="1" x14ac:dyDescent="0.2">
      <c r="I634"/>
      <c r="J634"/>
      <c r="K634"/>
    </row>
    <row r="635" spans="9:11" ht="28.5" customHeight="1" x14ac:dyDescent="0.2">
      <c r="I635"/>
      <c r="J635"/>
      <c r="K635"/>
    </row>
    <row r="636" spans="9:11" ht="28.5" customHeight="1" x14ac:dyDescent="0.2">
      <c r="I636"/>
      <c r="J636"/>
      <c r="K636"/>
    </row>
    <row r="637" spans="9:11" ht="28.5" customHeight="1" x14ac:dyDescent="0.2">
      <c r="I637"/>
      <c r="J637"/>
      <c r="K637"/>
    </row>
    <row r="638" spans="9:11" ht="28.5" customHeight="1" x14ac:dyDescent="0.2">
      <c r="I638"/>
      <c r="J638"/>
      <c r="K638"/>
    </row>
    <row r="639" spans="9:11" ht="28.5" customHeight="1" x14ac:dyDescent="0.2">
      <c r="I639"/>
      <c r="J639"/>
      <c r="K639"/>
    </row>
    <row r="640" spans="9:11" ht="28.5" customHeight="1" x14ac:dyDescent="0.2">
      <c r="I640"/>
      <c r="J640"/>
      <c r="K640"/>
    </row>
    <row r="641" spans="9:11" ht="28.5" customHeight="1" x14ac:dyDescent="0.2">
      <c r="I641"/>
      <c r="J641"/>
      <c r="K641"/>
    </row>
    <row r="642" spans="9:11" ht="28.5" customHeight="1" x14ac:dyDescent="0.2">
      <c r="I642"/>
      <c r="J642"/>
      <c r="K642"/>
    </row>
    <row r="643" spans="9:11" ht="28.5" customHeight="1" x14ac:dyDescent="0.2">
      <c r="I643"/>
      <c r="J643"/>
      <c r="K643"/>
    </row>
    <row r="644" spans="9:11" ht="28.5" customHeight="1" x14ac:dyDescent="0.2">
      <c r="I644"/>
      <c r="J644"/>
      <c r="K644"/>
    </row>
    <row r="645" spans="9:11" ht="28.5" customHeight="1" x14ac:dyDescent="0.2">
      <c r="I645"/>
      <c r="J645"/>
      <c r="K645"/>
    </row>
    <row r="646" spans="9:11" ht="28.5" customHeight="1" x14ac:dyDescent="0.2">
      <c r="I646"/>
      <c r="J646"/>
      <c r="K646"/>
    </row>
    <row r="647" spans="9:11" ht="28.5" customHeight="1" x14ac:dyDescent="0.2">
      <c r="I647"/>
      <c r="J647"/>
      <c r="K647"/>
    </row>
    <row r="648" spans="9:11" ht="28.5" customHeight="1" x14ac:dyDescent="0.2">
      <c r="I648"/>
      <c r="J648"/>
      <c r="K648"/>
    </row>
    <row r="649" spans="9:11" ht="28.5" customHeight="1" x14ac:dyDescent="0.2">
      <c r="I649"/>
      <c r="J649"/>
      <c r="K649"/>
    </row>
    <row r="650" spans="9:11" ht="28.5" customHeight="1" x14ac:dyDescent="0.2">
      <c r="I650"/>
      <c r="J650"/>
      <c r="K650"/>
    </row>
    <row r="651" spans="9:11" ht="28.5" customHeight="1" x14ac:dyDescent="0.2">
      <c r="I651"/>
      <c r="J651"/>
      <c r="K651"/>
    </row>
    <row r="652" spans="9:11" ht="28.5" customHeight="1" x14ac:dyDescent="0.2">
      <c r="I652"/>
      <c r="J652"/>
      <c r="K652"/>
    </row>
    <row r="653" spans="9:11" ht="28.5" customHeight="1" x14ac:dyDescent="0.2">
      <c r="I653"/>
      <c r="J653"/>
      <c r="K653"/>
    </row>
    <row r="654" spans="9:11" ht="28.5" customHeight="1" x14ac:dyDescent="0.2">
      <c r="I654"/>
      <c r="J654"/>
      <c r="K654"/>
    </row>
    <row r="655" spans="9:11" ht="28.5" customHeight="1" x14ac:dyDescent="0.2">
      <c r="I655"/>
      <c r="J655"/>
      <c r="K655"/>
    </row>
    <row r="656" spans="9:11" ht="28.5" customHeight="1" x14ac:dyDescent="0.2">
      <c r="I656"/>
      <c r="J656"/>
      <c r="K656"/>
    </row>
    <row r="657" spans="9:11" ht="28.5" customHeight="1" x14ac:dyDescent="0.2">
      <c r="I657"/>
      <c r="J657"/>
      <c r="K657"/>
    </row>
    <row r="658" spans="9:11" ht="28.5" customHeight="1" x14ac:dyDescent="0.2">
      <c r="I658"/>
      <c r="J658"/>
      <c r="K658"/>
    </row>
    <row r="659" spans="9:11" ht="28.5" customHeight="1" x14ac:dyDescent="0.2">
      <c r="I659"/>
      <c r="J659"/>
      <c r="K659"/>
    </row>
    <row r="660" spans="9:11" ht="28.5" customHeight="1" x14ac:dyDescent="0.2">
      <c r="I660"/>
      <c r="J660"/>
      <c r="K660"/>
    </row>
    <row r="661" spans="9:11" ht="28.5" customHeight="1" x14ac:dyDescent="0.2">
      <c r="I661"/>
      <c r="J661"/>
      <c r="K661"/>
    </row>
    <row r="662" spans="9:11" ht="28.5" customHeight="1" x14ac:dyDescent="0.2">
      <c r="I662"/>
      <c r="J662"/>
      <c r="K662"/>
    </row>
    <row r="663" spans="9:11" ht="28.5" customHeight="1" x14ac:dyDescent="0.2">
      <c r="I663"/>
      <c r="J663"/>
      <c r="K663"/>
    </row>
    <row r="664" spans="9:11" ht="28.5" customHeight="1" x14ac:dyDescent="0.2">
      <c r="I664"/>
      <c r="J664"/>
      <c r="K664"/>
    </row>
    <row r="665" spans="9:11" ht="28.5" customHeight="1" x14ac:dyDescent="0.2">
      <c r="I665"/>
      <c r="J665"/>
      <c r="K665"/>
    </row>
    <row r="666" spans="9:11" ht="28.5" customHeight="1" x14ac:dyDescent="0.2">
      <c r="I666"/>
      <c r="J666"/>
      <c r="K666"/>
    </row>
  </sheetData>
  <mergeCells count="6">
    <mergeCell ref="B25:D25"/>
    <mergeCell ref="M10:O11"/>
    <mergeCell ref="I5:M6"/>
    <mergeCell ref="I3:N3"/>
    <mergeCell ref="I9:K9"/>
    <mergeCell ref="M9:O9"/>
  </mergeCells>
  <phoneticPr fontId="0" type="noConversion"/>
  <conditionalFormatting sqref="O15:O22 K15:K22">
    <cfRule type="expression" dxfId="38" priority="1" stopIfTrue="1">
      <formula>EstFérié(I15)</formula>
    </cfRule>
    <cfRule type="expression" dxfId="37" priority="2" stopIfTrue="1">
      <formula>MOD(I15,7)=0</formula>
    </cfRule>
    <cfRule type="expression" dxfId="36" priority="3" stopIfTrue="1">
      <formula>MOD(I15,7)=1</formula>
    </cfRule>
  </conditionalFormatting>
  <conditionalFormatting sqref="N15:N22 J15:J22">
    <cfRule type="expression" dxfId="35" priority="4" stopIfTrue="1">
      <formula>EstFérié(I15)</formula>
    </cfRule>
    <cfRule type="expression" dxfId="34" priority="5" stopIfTrue="1">
      <formula>MOD(I15,7)=0</formula>
    </cfRule>
    <cfRule type="expression" dxfId="33" priority="6" stopIfTrue="1">
      <formula>MOD(I15,7)=1</formula>
    </cfRule>
  </conditionalFormatting>
  <conditionalFormatting sqref="M15:M22 I15:I22">
    <cfRule type="expression" dxfId="32" priority="7" stopIfTrue="1">
      <formula>EstFérié(I15)</formula>
    </cfRule>
    <cfRule type="expression" dxfId="31" priority="8" stopIfTrue="1">
      <formula>MOD(I15,7)=0</formula>
    </cfRule>
    <cfRule type="expression" dxfId="30" priority="9" stopIfTrue="1">
      <formula>MOD(I15,7)=1</formula>
    </cfRule>
  </conditionalFormatting>
  <conditionalFormatting sqref="I2">
    <cfRule type="expression" dxfId="29" priority="10" stopIfTrue="1">
      <formula>OR(I2=DateClef,EstFérié(I2))</formula>
    </cfRule>
    <cfRule type="expression" dxfId="28" priority="11" stopIfTrue="1">
      <formula>MOD(I2,7)=0</formula>
    </cfRule>
    <cfRule type="expression" dxfId="27" priority="12" stopIfTrue="1">
      <formula>MOD(I2,7)=1</formula>
    </cfRule>
  </conditionalFormatting>
  <conditionalFormatting sqref="B31">
    <cfRule type="expression" dxfId="26" priority="13" stopIfTrue="1">
      <formula>OR(B31=DateClef,EstFérié(B31))</formula>
    </cfRule>
    <cfRule type="expression" dxfId="25" priority="14" stopIfTrue="1">
      <formula>AND(MOD(B31,7)=0,samedi_ouvrable=0)</formula>
    </cfRule>
    <cfRule type="expression" dxfId="24" priority="15" stopIfTrue="1">
      <formula>MOD(B31,7)=1</formula>
    </cfRule>
  </conditionalFormatting>
  <hyperlinks>
    <hyperlink ref="D15" r:id="rId1"/>
    <hyperlink ref="I5:J6" r:id="rId2" tooltip="les remerciements sont acceptés..." display="écrire à l'auteur ?"/>
    <hyperlink ref="I5:M6" r:id="rId3" tooltip="les remerciements sont acceptés..." display="écrire à l'auteur ?"/>
    <hyperlink ref="I3" r:id="rId4" display="la dernière version de cette feuille ?"/>
    <hyperlink ref="I3:N3" r:id="rId5" tooltip="il faut avoir une connexion Internet (ou Intranet)" display="site du téléchargement de la dernière version"/>
    <hyperlink ref="B25" r:id="rId6" display="http://wwwusr.obspm.fr/aim/Astro/TP/TP14/Calend1W.pdf"/>
  </hyperlinks>
  <printOptions horizontalCentered="1"/>
  <pageMargins left="0.4" right="0.4" top="0.89999999999999991" bottom="0.6" header="0.5" footer="0.26"/>
  <pageSetup paperSize="9" scale="74" orientation="landscape" r:id="rId7"/>
  <headerFooter alignWithMargins="0">
    <oddHeader>&amp;C&amp;"Arial,Gras"&amp;14&amp;A&amp;R&amp;"Arial,Gras"&amp;12jeanmarc.stoeffler@doublevez.com</oddHeader>
    <oddFooter>&amp;Lhttp://doublevez.com&amp;Cpage &amp;P/&amp;N&amp;R&amp;7U:\_\Excel\Calendrier_magique\calendrier_automatique.xls</oddFooter>
  </headerFooter>
  <drawing r:id="rId8"/>
  <legacy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B1:P88"/>
  <sheetViews>
    <sheetView topLeftCell="A22" workbookViewId="0">
      <selection activeCell="B24" sqref="B24"/>
    </sheetView>
  </sheetViews>
  <sheetFormatPr baseColWidth="10" defaultRowHeight="12.75" x14ac:dyDescent="0.2"/>
  <cols>
    <col min="1" max="1" width="1.42578125" customWidth="1"/>
    <col min="2" max="2" width="22" bestFit="1" customWidth="1"/>
    <col min="3" max="3" width="20.5703125" customWidth="1"/>
    <col min="4" max="4" width="23.85546875" customWidth="1"/>
    <col min="5" max="5" width="28.85546875" customWidth="1"/>
    <col min="6" max="6" width="6.42578125" customWidth="1"/>
    <col min="7" max="7" width="15.42578125" customWidth="1"/>
    <col min="8" max="9" width="22.85546875" customWidth="1"/>
  </cols>
  <sheetData>
    <row r="1" spans="2:16" ht="89.25" x14ac:dyDescent="0.2">
      <c r="E1" s="42" t="s">
        <v>34</v>
      </c>
      <c r="F1" s="42" t="str">
        <f>CHAR(10)</f>
        <v xml:space="preserve">
</v>
      </c>
      <c r="N1" s="43" t="s">
        <v>32</v>
      </c>
      <c r="O1" s="23" t="s">
        <v>29</v>
      </c>
      <c r="P1" s="23" t="s">
        <v>28</v>
      </c>
    </row>
    <row r="2" spans="2:16" x14ac:dyDescent="0.2">
      <c r="N2" s="40">
        <v>39066</v>
      </c>
      <c r="O2" t="e">
        <f t="shared" ref="O2:O16" ca="1" si="0">EstOuvrable(N2)</f>
        <v>#NAME?</v>
      </c>
      <c r="P2" t="e">
        <f t="shared" ref="P2:P16" ca="1" si="1">EstOuvrableAvecSamedis(N2)</f>
        <v>#NAME?</v>
      </c>
    </row>
    <row r="3" spans="2:16" ht="13.5" thickBot="1" x14ac:dyDescent="0.25">
      <c r="N3" s="41">
        <f t="shared" ref="N3:N16" si="2">N2+1</f>
        <v>39067</v>
      </c>
      <c r="O3" s="42" t="e">
        <f t="shared" ca="1" si="0"/>
        <v>#NAME?</v>
      </c>
      <c r="P3" s="42" t="e">
        <f t="shared" ca="1" si="1"/>
        <v>#NAME?</v>
      </c>
    </row>
    <row r="4" spans="2:16" ht="13.5" thickBot="1" x14ac:dyDescent="0.25">
      <c r="B4" s="53" t="s">
        <v>33</v>
      </c>
      <c r="C4" s="54"/>
      <c r="D4" s="46" t="str">
        <f>IF(mode_initial&lt;&gt;12,"réinitialisation ?","")</f>
        <v>réinitialisation ?</v>
      </c>
      <c r="N4" s="40">
        <f t="shared" si="2"/>
        <v>39068</v>
      </c>
      <c r="O4" t="e">
        <f t="shared" ca="1" si="0"/>
        <v>#NAME?</v>
      </c>
      <c r="P4" t="e">
        <f t="shared" ca="1" si="1"/>
        <v>#NAME?</v>
      </c>
    </row>
    <row r="5" spans="2:16" ht="13.5" thickBot="1" x14ac:dyDescent="0.25">
      <c r="B5" t="s">
        <v>40</v>
      </c>
      <c r="D5" s="128">
        <f>fete_nat</f>
        <v>46217</v>
      </c>
      <c r="E5" s="118">
        <f>MONTH(D5)</f>
        <v>7</v>
      </c>
      <c r="F5" s="118">
        <f>DAY(D5)</f>
        <v>14</v>
      </c>
      <c r="N5" s="40">
        <f t="shared" si="2"/>
        <v>39069</v>
      </c>
      <c r="O5" t="e">
        <f t="shared" ca="1" si="0"/>
        <v>#NAME?</v>
      </c>
      <c r="P5" t="e">
        <f t="shared" ca="1" si="1"/>
        <v>#NAME?</v>
      </c>
    </row>
    <row r="6" spans="2:16" x14ac:dyDescent="0.2">
      <c r="B6" s="49" t="s">
        <v>30</v>
      </c>
      <c r="C6" s="50" t="b">
        <v>0</v>
      </c>
      <c r="D6" s="46" t="str">
        <f>IF(mode_Alsace=0,"Alsace = non","Alsace = OUI")</f>
        <v>Alsace = OUI</v>
      </c>
      <c r="N6" s="40">
        <f t="shared" si="2"/>
        <v>39070</v>
      </c>
      <c r="O6" t="e">
        <f t="shared" ca="1" si="0"/>
        <v>#NAME?</v>
      </c>
      <c r="P6" t="e">
        <f t="shared" ca="1" si="1"/>
        <v>#NAME?</v>
      </c>
    </row>
    <row r="7" spans="2:16" x14ac:dyDescent="0.2">
      <c r="B7" s="49" t="s">
        <v>31</v>
      </c>
      <c r="C7" s="51" t="b">
        <v>0</v>
      </c>
      <c r="D7" s="47" t="str">
        <f>IF(samedi_ouvrable,"samedis ouvrables=OUI","samedis ouvrables=non")</f>
        <v>samedis ouvrables=non</v>
      </c>
      <c r="N7" s="40">
        <f t="shared" si="2"/>
        <v>39071</v>
      </c>
      <c r="O7" t="e">
        <f t="shared" ca="1" si="0"/>
        <v>#NAME?</v>
      </c>
      <c r="P7" t="e">
        <f t="shared" ca="1" si="1"/>
        <v>#NAME?</v>
      </c>
    </row>
    <row r="8" spans="2:16" ht="15" x14ac:dyDescent="0.2">
      <c r="B8" s="49" t="s">
        <v>60</v>
      </c>
      <c r="C8" s="52" t="b">
        <v>0</v>
      </c>
      <c r="D8" s="48" t="str">
        <f>IF(NOT(sans_fond),"couleur de fond = oui","couleur de fond=NON")</f>
        <v>couleur de fond = oui</v>
      </c>
      <c r="E8" s="45"/>
      <c r="F8" s="45"/>
      <c r="N8" s="40">
        <f t="shared" si="2"/>
        <v>39072</v>
      </c>
      <c r="O8" t="e">
        <f t="shared" ca="1" si="0"/>
        <v>#NAME?</v>
      </c>
      <c r="P8" t="e">
        <f t="shared" ca="1" si="1"/>
        <v>#NAME?</v>
      </c>
    </row>
    <row r="9" spans="2:16" x14ac:dyDescent="0.2">
      <c r="B9" s="49" t="s">
        <v>76</v>
      </c>
      <c r="C9" s="51" t="b">
        <v>0</v>
      </c>
      <c r="D9" s="47" t="str">
        <f>IF(NOT(sans_pentecote),"lundi de Pentecôte = oui","lundi de Pentecôte=NON")</f>
        <v>lundi de Pentecôte = oui</v>
      </c>
      <c r="N9" s="40">
        <f t="shared" si="2"/>
        <v>39073</v>
      </c>
      <c r="O9" t="e">
        <f t="shared" ca="1" si="0"/>
        <v>#NAME?</v>
      </c>
      <c r="P9" t="e">
        <f t="shared" ca="1" si="1"/>
        <v>#NAME?</v>
      </c>
    </row>
    <row r="10" spans="2:16" x14ac:dyDescent="0.2">
      <c r="B10" s="61" t="s">
        <v>37</v>
      </c>
      <c r="C10">
        <v>1</v>
      </c>
      <c r="D10" s="47" t="str">
        <f>B10&amp;IF(mode_entêtes, "oui","NON")</f>
        <v>num colonnes / lignes = oui</v>
      </c>
      <c r="N10" s="41">
        <f t="shared" si="2"/>
        <v>39074</v>
      </c>
      <c r="O10" s="42" t="e">
        <f t="shared" ca="1" si="0"/>
        <v>#NAME?</v>
      </c>
      <c r="P10" s="42" t="e">
        <f t="shared" ca="1" si="1"/>
        <v>#NAME?</v>
      </c>
    </row>
    <row r="11" spans="2:16" x14ac:dyDescent="0.2">
      <c r="B11" s="61" t="s">
        <v>80</v>
      </c>
      <c r="C11">
        <v>1</v>
      </c>
      <c r="N11" s="40">
        <f t="shared" si="2"/>
        <v>39075</v>
      </c>
      <c r="O11" t="e">
        <f t="shared" ca="1" si="0"/>
        <v>#NAME?</v>
      </c>
      <c r="P11" t="e">
        <f t="shared" ca="1" si="1"/>
        <v>#NAME?</v>
      </c>
    </row>
    <row r="12" spans="2:16" x14ac:dyDescent="0.2">
      <c r="B12" s="61" t="s">
        <v>81</v>
      </c>
      <c r="C12" t="b">
        <f>pays=1</f>
        <v>1</v>
      </c>
      <c r="D12" s="120">
        <v>1</v>
      </c>
      <c r="E12" s="121">
        <f>DATE(annee_1,7,14)</f>
        <v>46217</v>
      </c>
      <c r="N12" s="40">
        <f t="shared" si="2"/>
        <v>39076</v>
      </c>
      <c r="O12" t="e">
        <f t="shared" ca="1" si="0"/>
        <v>#NAME?</v>
      </c>
      <c r="P12" t="e">
        <f t="shared" ca="1" si="1"/>
        <v>#NAME?</v>
      </c>
    </row>
    <row r="13" spans="2:16" x14ac:dyDescent="0.2">
      <c r="B13" s="61" t="s">
        <v>78</v>
      </c>
      <c r="C13" t="b">
        <f>pays=2</f>
        <v>0</v>
      </c>
      <c r="D13" s="120">
        <v>2</v>
      </c>
      <c r="E13" s="121">
        <f>DATE(annee_1,6,23)</f>
        <v>46196</v>
      </c>
      <c r="N13" s="40">
        <f t="shared" si="2"/>
        <v>39077</v>
      </c>
      <c r="O13" t="e">
        <f t="shared" ca="1" si="0"/>
        <v>#NAME?</v>
      </c>
      <c r="P13" t="e">
        <f t="shared" ca="1" si="1"/>
        <v>#NAME?</v>
      </c>
    </row>
    <row r="14" spans="2:16" x14ac:dyDescent="0.2">
      <c r="B14" s="61" t="s">
        <v>79</v>
      </c>
      <c r="C14" t="b">
        <f>pays=3</f>
        <v>0</v>
      </c>
      <c r="D14" s="120">
        <v>3</v>
      </c>
      <c r="E14" s="121">
        <f>DATE(annee_1,7,21)</f>
        <v>46224</v>
      </c>
      <c r="N14" s="40">
        <f t="shared" si="2"/>
        <v>39078</v>
      </c>
      <c r="O14" t="e">
        <f t="shared" ca="1" si="0"/>
        <v>#NAME?</v>
      </c>
      <c r="P14" t="e">
        <f t="shared" ca="1" si="1"/>
        <v>#NAME?</v>
      </c>
    </row>
    <row r="15" spans="2:16" x14ac:dyDescent="0.2">
      <c r="B15" s="61" t="s">
        <v>82</v>
      </c>
      <c r="C15" t="b">
        <f>pays=4</f>
        <v>0</v>
      </c>
      <c r="D15" s="120">
        <v>4</v>
      </c>
      <c r="E15" s="121">
        <f>DATE(annee_1,8,1)</f>
        <v>46235</v>
      </c>
      <c r="N15" s="40">
        <f t="shared" si="2"/>
        <v>39079</v>
      </c>
      <c r="O15" t="e">
        <f t="shared" ca="1" si="0"/>
        <v>#NAME?</v>
      </c>
      <c r="P15" t="e">
        <f t="shared" ca="1" si="1"/>
        <v>#NAME?</v>
      </c>
    </row>
    <row r="16" spans="2:16" x14ac:dyDescent="0.2">
      <c r="D16" s="120">
        <v>5</v>
      </c>
      <c r="E16" s="121"/>
      <c r="N16" s="40">
        <f t="shared" si="2"/>
        <v>39080</v>
      </c>
      <c r="O16" t="e">
        <f t="shared" ca="1" si="0"/>
        <v>#NAME?</v>
      </c>
      <c r="P16" t="e">
        <f t="shared" ca="1" si="1"/>
        <v>#NAME?</v>
      </c>
    </row>
    <row r="17" spans="2:7" x14ac:dyDescent="0.2">
      <c r="B17" s="210" t="s">
        <v>101</v>
      </c>
      <c r="C17" s="210"/>
      <c r="D17" s="210"/>
      <c r="E17" s="210"/>
      <c r="F17" s="210"/>
    </row>
    <row r="20" spans="2:7" x14ac:dyDescent="0.2">
      <c r="B20" s="214">
        <v>54</v>
      </c>
      <c r="C20" s="214"/>
      <c r="D20" s="214"/>
    </row>
    <row r="21" spans="2:7" x14ac:dyDescent="0.2">
      <c r="B21" s="213">
        <v>44003.757210648146</v>
      </c>
      <c r="C21" s="213"/>
      <c r="D21" s="213"/>
    </row>
    <row r="23" spans="2:7" x14ac:dyDescent="0.2">
      <c r="B23" s="211" t="e">
        <f ca="1">paques(YEAR(TODAY()))</f>
        <v>#NAME?</v>
      </c>
      <c r="C23" s="211"/>
      <c r="D23" s="57" t="str">
        <f ca="1">IF(ISERR(B23),texte_macros,"")</f>
        <v>attention les macros sont pratiquement indispensables !! 
pour activer les macros : au menu Excel 2003,
Outils&gt;Macros&gt;Sécurité&gt;sécurité moyen et réouvrez le fichier.
Pour Excel 2007, c'est plus simple : option &gt; activer le contenu
cliquez ici pour avoir plus de détails, 
sinon supprimez ce commentaire par 
un [bouton-droit-souris] bien ajusté...</v>
      </c>
      <c r="E23" s="55"/>
      <c r="F23" s="55"/>
      <c r="G23" s="55"/>
    </row>
    <row r="24" spans="2:7" ht="77.25" customHeight="1" x14ac:dyDescent="0.2">
      <c r="D24" s="212" t="s">
        <v>39</v>
      </c>
      <c r="E24" s="212"/>
      <c r="F24" s="212"/>
      <c r="G24" s="212"/>
    </row>
    <row r="25" spans="2:7" x14ac:dyDescent="0.2">
      <c r="D25" s="55">
        <f>LEN(texte_macros)</f>
        <v>347</v>
      </c>
      <c r="E25" s="55"/>
      <c r="F25" s="55"/>
      <c r="G25" s="55"/>
    </row>
    <row r="26" spans="2:7" x14ac:dyDescent="0.2">
      <c r="D26" s="55"/>
      <c r="E26" s="55"/>
      <c r="F26" s="55"/>
      <c r="G26" s="55"/>
    </row>
    <row r="31" spans="2:7" x14ac:dyDescent="0.2">
      <c r="B31" s="210" t="s">
        <v>38</v>
      </c>
      <c r="C31" s="210"/>
      <c r="D31" s="210"/>
      <c r="E31" s="210"/>
      <c r="F31" s="210"/>
    </row>
    <row r="34" spans="2:4" ht="15.75" x14ac:dyDescent="0.25">
      <c r="C34" s="63"/>
      <c r="D34" s="64"/>
    </row>
    <row r="35" spans="2:4" x14ac:dyDescent="0.2">
      <c r="C35" s="66"/>
      <c r="D35" s="65"/>
    </row>
    <row r="36" spans="2:4" x14ac:dyDescent="0.2">
      <c r="B36" s="67"/>
      <c r="C36" s="66"/>
      <c r="D36" s="65"/>
    </row>
    <row r="37" spans="2:4" x14ac:dyDescent="0.2">
      <c r="C37" s="66"/>
      <c r="D37" s="65"/>
    </row>
    <row r="38" spans="2:4" x14ac:dyDescent="0.2">
      <c r="C38" s="66"/>
      <c r="D38" s="65"/>
    </row>
    <row r="68" spans="2:3" x14ac:dyDescent="0.2">
      <c r="B68" s="73"/>
      <c r="C68" s="73"/>
    </row>
    <row r="69" spans="2:3" x14ac:dyDescent="0.2">
      <c r="B69" s="73"/>
      <c r="C69" s="73"/>
    </row>
    <row r="70" spans="2:3" x14ac:dyDescent="0.2">
      <c r="B70" s="73"/>
      <c r="C70" s="73"/>
    </row>
    <row r="71" spans="2:3" x14ac:dyDescent="0.2">
      <c r="B71" s="73"/>
      <c r="C71" s="73"/>
    </row>
    <row r="72" spans="2:3" x14ac:dyDescent="0.2">
      <c r="B72" s="73"/>
      <c r="C72" s="73"/>
    </row>
    <row r="73" spans="2:3" x14ac:dyDescent="0.2">
      <c r="B73" s="73"/>
      <c r="C73" s="73"/>
    </row>
    <row r="74" spans="2:3" x14ac:dyDescent="0.2">
      <c r="B74" s="73"/>
      <c r="C74" s="73"/>
    </row>
    <row r="75" spans="2:3" x14ac:dyDescent="0.2">
      <c r="B75" s="73"/>
      <c r="C75" s="73"/>
    </row>
    <row r="76" spans="2:3" x14ac:dyDescent="0.2">
      <c r="B76" s="73"/>
      <c r="C76" s="73"/>
    </row>
    <row r="77" spans="2:3" x14ac:dyDescent="0.2">
      <c r="B77" s="73"/>
      <c r="C77" s="73"/>
    </row>
    <row r="78" spans="2:3" x14ac:dyDescent="0.2">
      <c r="B78" s="73"/>
      <c r="C78" s="73"/>
    </row>
    <row r="79" spans="2:3" x14ac:dyDescent="0.2">
      <c r="B79" s="73"/>
      <c r="C79" s="73"/>
    </row>
    <row r="80" spans="2:3" x14ac:dyDescent="0.2">
      <c r="B80" s="73"/>
      <c r="C80" s="73"/>
    </row>
    <row r="81" spans="2:3" x14ac:dyDescent="0.2">
      <c r="B81" s="73"/>
      <c r="C81" s="73"/>
    </row>
    <row r="82" spans="2:3" x14ac:dyDescent="0.2">
      <c r="B82" s="73"/>
      <c r="C82" s="73"/>
    </row>
    <row r="83" spans="2:3" x14ac:dyDescent="0.2">
      <c r="B83" s="73"/>
      <c r="C83" s="73"/>
    </row>
    <row r="84" spans="2:3" x14ac:dyDescent="0.2">
      <c r="B84" s="73"/>
      <c r="C84" s="73"/>
    </row>
    <row r="85" spans="2:3" x14ac:dyDescent="0.2">
      <c r="B85" s="73"/>
      <c r="C85" s="73"/>
    </row>
    <row r="86" spans="2:3" x14ac:dyDescent="0.2">
      <c r="B86" s="73"/>
      <c r="C86" s="73"/>
    </row>
    <row r="87" spans="2:3" x14ac:dyDescent="0.2">
      <c r="B87" s="73"/>
      <c r="C87" s="73"/>
    </row>
    <row r="88" spans="2:3" x14ac:dyDescent="0.2">
      <c r="B88" s="73"/>
      <c r="C88" s="73"/>
    </row>
  </sheetData>
  <mergeCells count="6">
    <mergeCell ref="B17:F17"/>
    <mergeCell ref="B23:C23"/>
    <mergeCell ref="B31:F31"/>
    <mergeCell ref="D24:G24"/>
    <mergeCell ref="B21:D21"/>
    <mergeCell ref="B20:D20"/>
  </mergeCells>
  <phoneticPr fontId="0" type="noConversion"/>
  <conditionalFormatting sqref="E12:E16">
    <cfRule type="expression" dxfId="23" priority="1" stopIfTrue="1">
      <formula>$D12=pays</formula>
    </cfRule>
  </conditionalFormatting>
  <dataValidations count="3">
    <dataValidation type="list" errorStyle="warning" allowBlank="1" showInputMessage="1" showErrorMessage="1" error="0=non_x000a_1=oui" sqref="C8">
      <formula1>"FAUX,VRAI"</formula1>
    </dataValidation>
    <dataValidation type="list" allowBlank="1" showInputMessage="1" showErrorMessage="1" error="0=samedi non ouvrable_x000a_1 = samedi ouvrable" sqref="C7 C9">
      <formula1>"0,1"</formula1>
    </dataValidation>
    <dataValidation type="list" allowBlank="1" showInputMessage="1" showErrorMessage="1" sqref="C6">
      <formula1>"0,1"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31" r:id="rId4" name="Option Button 35">
              <controlPr defaultSize="0" autoFill="0" autoLine="0" autoPict="0">
                <anchor moveWithCells="1" sizeWithCells="1">
                  <from>
                    <xdr:col>4</xdr:col>
                    <xdr:colOff>85725</xdr:colOff>
                    <xdr:row>9</xdr:row>
                    <xdr:rowOff>66675</xdr:rowOff>
                  </from>
                  <to>
                    <xdr:col>4</xdr:col>
                    <xdr:colOff>581025</xdr:colOff>
                    <xdr:row>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5" name="Option Button 36">
              <controlPr defaultSize="0" autoFill="0" autoLine="0" autoPict="0">
                <anchor moveWithCells="1" sizeWithCells="1">
                  <from>
                    <xdr:col>4</xdr:col>
                    <xdr:colOff>600075</xdr:colOff>
                    <xdr:row>9</xdr:row>
                    <xdr:rowOff>66675</xdr:rowOff>
                  </from>
                  <to>
                    <xdr:col>4</xdr:col>
                    <xdr:colOff>1266825</xdr:colOff>
                    <xdr:row>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6" name="Option Button 37">
              <controlPr defaultSize="0" autoFill="0" autoLine="0" autoPict="0">
                <anchor moveWithCells="1" sizeWithCells="1">
                  <from>
                    <xdr:col>4</xdr:col>
                    <xdr:colOff>1285875</xdr:colOff>
                    <xdr:row>9</xdr:row>
                    <xdr:rowOff>66675</xdr:rowOff>
                  </from>
                  <to>
                    <xdr:col>4</xdr:col>
                    <xdr:colOff>1819275</xdr:colOff>
                    <xdr:row>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7" name="Option Button 38">
              <controlPr defaultSize="0" autoFill="0" autoLine="0" autoPict="0">
                <anchor moveWithCells="1" sizeWithCells="1">
                  <from>
                    <xdr:col>4</xdr:col>
                    <xdr:colOff>1847850</xdr:colOff>
                    <xdr:row>9</xdr:row>
                    <xdr:rowOff>66675</xdr:rowOff>
                  </from>
                  <to>
                    <xdr:col>6</xdr:col>
                    <xdr:colOff>0</xdr:colOff>
                    <xdr:row>10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T22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18" sqref="N18"/>
    </sheetView>
  </sheetViews>
  <sheetFormatPr baseColWidth="10" defaultRowHeight="12.75" x14ac:dyDescent="0.2"/>
  <cols>
    <col min="2" max="10" width="12.140625" customWidth="1"/>
    <col min="11" max="11" width="17.5703125" customWidth="1"/>
    <col min="12" max="12" width="12.140625" customWidth="1"/>
    <col min="13" max="13" width="16.85546875" customWidth="1"/>
    <col min="14" max="14" width="17.5703125" customWidth="1"/>
    <col min="15" max="15" width="12.140625" customWidth="1"/>
    <col min="16" max="16" width="18.85546875" customWidth="1"/>
    <col min="17" max="17" width="16.42578125" customWidth="1"/>
    <col min="18" max="18" width="22.140625" bestFit="1" customWidth="1"/>
    <col min="20" max="20" width="14.5703125" customWidth="1"/>
  </cols>
  <sheetData>
    <row r="1" spans="1:20" ht="45.75" customHeight="1" x14ac:dyDescent="0.2">
      <c r="A1" s="79"/>
      <c r="B1" s="122" t="s">
        <v>45</v>
      </c>
      <c r="C1" s="123" t="s">
        <v>46</v>
      </c>
      <c r="D1" s="123" t="s">
        <v>53</v>
      </c>
      <c r="E1" s="124" t="s">
        <v>90</v>
      </c>
      <c r="F1" s="124" t="s">
        <v>47</v>
      </c>
      <c r="G1" s="125">
        <f>VALUE(IF(mode_France,"8/5",0))</f>
        <v>43959</v>
      </c>
      <c r="H1" s="123" t="s">
        <v>48</v>
      </c>
      <c r="I1" s="123" t="s">
        <v>54</v>
      </c>
      <c r="J1" s="126" t="s">
        <v>49</v>
      </c>
      <c r="K1" s="128">
        <f>VALUE(VLOOKUP(pays,fêtes_nat,2,0))</f>
        <v>46217</v>
      </c>
      <c r="L1" s="127" t="s">
        <v>50</v>
      </c>
      <c r="M1" s="127" t="s">
        <v>51</v>
      </c>
      <c r="N1" s="125">
        <f>VALUE(IF(OR(mode_France,mode_Belgique),"11/11",0))</f>
        <v>44146</v>
      </c>
      <c r="O1" s="127" t="s">
        <v>52</v>
      </c>
      <c r="P1" s="125">
        <f>VALUE(IF(OR(mode_luxembourg,AND(flag_alsace,mode_France)),"26/12",0))</f>
        <v>0</v>
      </c>
      <c r="Q1" s="75" t="s">
        <v>55</v>
      </c>
      <c r="R1" s="74">
        <f>YEAR(premier_jour)</f>
        <v>2026</v>
      </c>
      <c r="S1">
        <v>0</v>
      </c>
      <c r="T1" s="69" t="s">
        <v>53</v>
      </c>
    </row>
    <row r="2" spans="1:20" x14ac:dyDescent="0.2">
      <c r="A2" s="70">
        <f>IF(sans_fériés,0,2000)</f>
        <v>2000</v>
      </c>
      <c r="B2" s="107">
        <f>DATE(A2,1,1)</f>
        <v>36526</v>
      </c>
      <c r="C2" s="107">
        <f t="shared" ref="C2:C33" si="0">IF(OR(mode_suisse,AND(mode_Alsace,mode_France)),D2-2,0)</f>
        <v>0</v>
      </c>
      <c r="D2" s="107">
        <f t="shared" ref="D2:D33" si="1">VLOOKUP(A2,table_Paques,2,0)</f>
        <v>36639</v>
      </c>
      <c r="E2" s="107">
        <f>D2+1</f>
        <v>36640</v>
      </c>
      <c r="F2" s="107">
        <f>DATE(A2,5,1)</f>
        <v>36647</v>
      </c>
      <c r="G2" s="107">
        <f>IF(G$1,DATE($A2,MONTH(G$1),DAY(G$1)),0)</f>
        <v>36654</v>
      </c>
      <c r="H2" s="107">
        <f>E2+38</f>
        <v>36678</v>
      </c>
      <c r="I2" s="107">
        <f>(D2+49)</f>
        <v>36688</v>
      </c>
      <c r="J2" s="107">
        <f t="shared" ref="J2:J65" si="2">(I2+1)*NOT(sans_pentecote)</f>
        <v>36689</v>
      </c>
      <c r="K2" s="107">
        <f t="shared" ref="K2:K33" si="3">DATE($A2,MONTH(fete_nat),DAY(fete_nat))</f>
        <v>36721</v>
      </c>
      <c r="L2" s="107">
        <f>DATE($A2,8,15)</f>
        <v>36753</v>
      </c>
      <c r="M2" s="107">
        <f>DATE($A2,11,1)</f>
        <v>36831</v>
      </c>
      <c r="N2" s="107">
        <f>IF(N$1,DATE($A2,MONTH(N$1),DAY(N$1)),0)</f>
        <v>36841</v>
      </c>
      <c r="O2" s="107">
        <f>DATE($A2,12,25)</f>
        <v>36885</v>
      </c>
      <c r="P2" s="107">
        <f>IF(P$1,DATE($A2,MONTH(P$1),DAY(P$1)),0)</f>
        <v>0</v>
      </c>
      <c r="Q2" s="76" t="s">
        <v>56</v>
      </c>
      <c r="R2" s="74">
        <f>YEAR(MAX(derniers_jours))</f>
        <v>2027</v>
      </c>
      <c r="S2">
        <v>1900</v>
      </c>
      <c r="T2" s="72">
        <v>106</v>
      </c>
    </row>
    <row r="3" spans="1:20" x14ac:dyDescent="0.2">
      <c r="A3" s="70">
        <f t="shared" ref="A3:A66" si="4">IF(sans_fériés,0,A2+1)</f>
        <v>2001</v>
      </c>
      <c r="B3" s="107">
        <f t="shared" ref="B3:B66" si="5">DATE(A3,1,1)</f>
        <v>36892</v>
      </c>
      <c r="C3" s="107">
        <f t="shared" si="0"/>
        <v>0</v>
      </c>
      <c r="D3" s="107">
        <f t="shared" si="1"/>
        <v>36996</v>
      </c>
      <c r="E3" s="107">
        <f t="shared" ref="E3:E66" si="6">D3+1</f>
        <v>36997</v>
      </c>
      <c r="F3" s="107">
        <f t="shared" ref="F3:F66" si="7">DATE(A3,5,1)</f>
        <v>37012</v>
      </c>
      <c r="G3" s="107">
        <f t="shared" ref="G3:G66" si="8">IF(G$1,DATE($A3,MONTH(G$1),DAY(G$1)),0)</f>
        <v>37019</v>
      </c>
      <c r="H3" s="107">
        <f t="shared" ref="H3:H66" si="9">E3+38</f>
        <v>37035</v>
      </c>
      <c r="I3" s="107">
        <f t="shared" ref="I3:I66" si="10">(D3+49)</f>
        <v>37045</v>
      </c>
      <c r="J3" s="107">
        <f t="shared" si="2"/>
        <v>37046</v>
      </c>
      <c r="K3" s="107">
        <f t="shared" si="3"/>
        <v>37086</v>
      </c>
      <c r="L3" s="107">
        <f t="shared" ref="L3:L66" si="11">DATE($A3,8,15)</f>
        <v>37118</v>
      </c>
      <c r="M3" s="107">
        <f t="shared" ref="M3:M66" si="12">DATE($A3,11,1)</f>
        <v>37196</v>
      </c>
      <c r="N3" s="107">
        <f t="shared" ref="N3:N66" si="13">IF(N$1,DATE($A3,MONTH(N$1),DAY(N$1)),0)</f>
        <v>37206</v>
      </c>
      <c r="O3" s="107">
        <f t="shared" ref="O3:O66" si="14">DATE($A3,12,25)</f>
        <v>37250</v>
      </c>
      <c r="P3" s="107">
        <f t="shared" ref="P3:P66" si="15">IF(P$1,DATE($A3,MONTH(P$1),DAY(P$1)),0)</f>
        <v>0</v>
      </c>
      <c r="Q3" s="74" t="s">
        <v>57</v>
      </c>
      <c r="R3" s="74">
        <f>MATCH(annee_1,années_fériés,0)-2</f>
        <v>26</v>
      </c>
      <c r="S3">
        <v>1901</v>
      </c>
      <c r="T3" s="72">
        <v>463</v>
      </c>
    </row>
    <row r="4" spans="1:20" x14ac:dyDescent="0.2">
      <c r="A4" s="70">
        <f t="shared" si="4"/>
        <v>2002</v>
      </c>
      <c r="B4" s="107">
        <f t="shared" si="5"/>
        <v>37257</v>
      </c>
      <c r="C4" s="107">
        <f t="shared" si="0"/>
        <v>0</v>
      </c>
      <c r="D4" s="107">
        <f t="shared" si="1"/>
        <v>37346</v>
      </c>
      <c r="E4" s="107">
        <f t="shared" si="6"/>
        <v>37347</v>
      </c>
      <c r="F4" s="107">
        <f t="shared" si="7"/>
        <v>37377</v>
      </c>
      <c r="G4" s="107">
        <f t="shared" si="8"/>
        <v>37384</v>
      </c>
      <c r="H4" s="107">
        <f t="shared" si="9"/>
        <v>37385</v>
      </c>
      <c r="I4" s="107">
        <f t="shared" si="10"/>
        <v>37395</v>
      </c>
      <c r="J4" s="107">
        <f t="shared" si="2"/>
        <v>37396</v>
      </c>
      <c r="K4" s="107">
        <f t="shared" si="3"/>
        <v>37451</v>
      </c>
      <c r="L4" s="107">
        <f t="shared" si="11"/>
        <v>37483</v>
      </c>
      <c r="M4" s="107">
        <f t="shared" si="12"/>
        <v>37561</v>
      </c>
      <c r="N4" s="107">
        <f t="shared" si="13"/>
        <v>37571</v>
      </c>
      <c r="O4" s="107">
        <f t="shared" si="14"/>
        <v>37615</v>
      </c>
      <c r="P4" s="107">
        <f t="shared" si="15"/>
        <v>0</v>
      </c>
      <c r="Q4" s="74" t="s">
        <v>58</v>
      </c>
      <c r="R4" s="77">
        <f>COLUMN(P4)-COLUMN(A4)</f>
        <v>15</v>
      </c>
      <c r="S4">
        <v>1902</v>
      </c>
      <c r="T4" s="72">
        <v>820</v>
      </c>
    </row>
    <row r="5" spans="1:20" x14ac:dyDescent="0.2">
      <c r="A5" s="70">
        <f t="shared" si="4"/>
        <v>2003</v>
      </c>
      <c r="B5" s="107">
        <f t="shared" si="5"/>
        <v>37622</v>
      </c>
      <c r="C5" s="107">
        <f t="shared" si="0"/>
        <v>0</v>
      </c>
      <c r="D5" s="107">
        <f t="shared" si="1"/>
        <v>37731</v>
      </c>
      <c r="E5" s="107">
        <f t="shared" si="6"/>
        <v>37732</v>
      </c>
      <c r="F5" s="107">
        <f t="shared" si="7"/>
        <v>37742</v>
      </c>
      <c r="G5" s="107">
        <f t="shared" si="8"/>
        <v>37749</v>
      </c>
      <c r="H5" s="107">
        <f t="shared" si="9"/>
        <v>37770</v>
      </c>
      <c r="I5" s="107">
        <f t="shared" si="10"/>
        <v>37780</v>
      </c>
      <c r="J5" s="107">
        <f t="shared" si="2"/>
        <v>37781</v>
      </c>
      <c r="K5" s="107">
        <f t="shared" si="3"/>
        <v>37816</v>
      </c>
      <c r="L5" s="107">
        <f t="shared" si="11"/>
        <v>37848</v>
      </c>
      <c r="M5" s="107">
        <f t="shared" si="12"/>
        <v>37926</v>
      </c>
      <c r="N5" s="107">
        <f t="shared" si="13"/>
        <v>37936</v>
      </c>
      <c r="O5" s="107">
        <f t="shared" si="14"/>
        <v>37980</v>
      </c>
      <c r="P5" s="107">
        <f t="shared" si="15"/>
        <v>0</v>
      </c>
      <c r="Q5" s="74" t="s">
        <v>59</v>
      </c>
      <c r="R5" s="74" t="e">
        <f ca="1">OFFSET(start_fériés,position_année,0,annee_z-annee_1+1,nb_fériés)</f>
        <v>#VALUE!</v>
      </c>
      <c r="S5">
        <v>1903</v>
      </c>
      <c r="T5" s="72">
        <v>1198</v>
      </c>
    </row>
    <row r="6" spans="1:20" x14ac:dyDescent="0.2">
      <c r="A6" s="70">
        <f t="shared" si="4"/>
        <v>2004</v>
      </c>
      <c r="B6" s="107">
        <f t="shared" si="5"/>
        <v>37987</v>
      </c>
      <c r="C6" s="107">
        <f t="shared" si="0"/>
        <v>0</v>
      </c>
      <c r="D6" s="107">
        <f t="shared" si="1"/>
        <v>38088</v>
      </c>
      <c r="E6" s="107">
        <f t="shared" si="6"/>
        <v>38089</v>
      </c>
      <c r="F6" s="107">
        <f t="shared" si="7"/>
        <v>38108</v>
      </c>
      <c r="G6" s="107">
        <f t="shared" si="8"/>
        <v>38115</v>
      </c>
      <c r="H6" s="107">
        <f t="shared" si="9"/>
        <v>38127</v>
      </c>
      <c r="I6" s="107">
        <f t="shared" si="10"/>
        <v>38137</v>
      </c>
      <c r="J6" s="107">
        <f t="shared" si="2"/>
        <v>38138</v>
      </c>
      <c r="K6" s="107">
        <f t="shared" si="3"/>
        <v>38182</v>
      </c>
      <c r="L6" s="107">
        <f t="shared" si="11"/>
        <v>38214</v>
      </c>
      <c r="M6" s="107">
        <f t="shared" si="12"/>
        <v>38292</v>
      </c>
      <c r="N6" s="107">
        <f t="shared" si="13"/>
        <v>38302</v>
      </c>
      <c r="O6" s="107">
        <f t="shared" si="14"/>
        <v>38346</v>
      </c>
      <c r="P6" s="107">
        <f t="shared" si="15"/>
        <v>0</v>
      </c>
      <c r="Q6" s="74" t="s">
        <v>61</v>
      </c>
      <c r="R6" s="74" t="b">
        <v>0</v>
      </c>
      <c r="S6">
        <v>1904</v>
      </c>
      <c r="T6" s="72">
        <v>1555</v>
      </c>
    </row>
    <row r="7" spans="1:20" x14ac:dyDescent="0.2">
      <c r="A7" s="70">
        <f t="shared" si="4"/>
        <v>2005</v>
      </c>
      <c r="B7" s="107">
        <f t="shared" si="5"/>
        <v>38353</v>
      </c>
      <c r="C7" s="107">
        <f t="shared" si="0"/>
        <v>0</v>
      </c>
      <c r="D7" s="107">
        <f t="shared" si="1"/>
        <v>38438</v>
      </c>
      <c r="E7" s="107">
        <f t="shared" si="6"/>
        <v>38439</v>
      </c>
      <c r="F7" s="107">
        <f t="shared" si="7"/>
        <v>38473</v>
      </c>
      <c r="G7" s="107">
        <f t="shared" si="8"/>
        <v>38480</v>
      </c>
      <c r="H7" s="107">
        <f t="shared" si="9"/>
        <v>38477</v>
      </c>
      <c r="I7" s="107">
        <f t="shared" si="10"/>
        <v>38487</v>
      </c>
      <c r="J7" s="107">
        <f t="shared" si="2"/>
        <v>38488</v>
      </c>
      <c r="K7" s="107">
        <f t="shared" si="3"/>
        <v>38547</v>
      </c>
      <c r="L7" s="107">
        <f t="shared" si="11"/>
        <v>38579</v>
      </c>
      <c r="M7" s="107">
        <f t="shared" si="12"/>
        <v>38657</v>
      </c>
      <c r="N7" s="107">
        <f t="shared" si="13"/>
        <v>38667</v>
      </c>
      <c r="O7" s="107">
        <f t="shared" si="14"/>
        <v>38711</v>
      </c>
      <c r="P7" s="107">
        <f t="shared" si="15"/>
        <v>0</v>
      </c>
      <c r="S7">
        <v>1905</v>
      </c>
      <c r="T7" s="72">
        <v>1940</v>
      </c>
    </row>
    <row r="8" spans="1:20" x14ac:dyDescent="0.2">
      <c r="A8" s="70">
        <f t="shared" si="4"/>
        <v>2006</v>
      </c>
      <c r="B8" s="107">
        <f t="shared" si="5"/>
        <v>38718</v>
      </c>
      <c r="C8" s="107">
        <f t="shared" si="0"/>
        <v>0</v>
      </c>
      <c r="D8" s="107">
        <f t="shared" si="1"/>
        <v>38823</v>
      </c>
      <c r="E8" s="107">
        <f t="shared" si="6"/>
        <v>38824</v>
      </c>
      <c r="F8" s="107">
        <f t="shared" si="7"/>
        <v>38838</v>
      </c>
      <c r="G8" s="107">
        <f t="shared" si="8"/>
        <v>38845</v>
      </c>
      <c r="H8" s="107">
        <f t="shared" si="9"/>
        <v>38862</v>
      </c>
      <c r="I8" s="107">
        <f t="shared" si="10"/>
        <v>38872</v>
      </c>
      <c r="J8" s="107">
        <f t="shared" si="2"/>
        <v>38873</v>
      </c>
      <c r="K8" s="107">
        <f t="shared" si="3"/>
        <v>38912</v>
      </c>
      <c r="L8" s="107">
        <f t="shared" si="11"/>
        <v>38944</v>
      </c>
      <c r="M8" s="107">
        <f t="shared" si="12"/>
        <v>39022</v>
      </c>
      <c r="N8" s="107">
        <f t="shared" si="13"/>
        <v>39032</v>
      </c>
      <c r="O8" s="107">
        <f t="shared" si="14"/>
        <v>39076</v>
      </c>
      <c r="P8" s="107">
        <f t="shared" si="15"/>
        <v>0</v>
      </c>
      <c r="S8">
        <v>1906</v>
      </c>
      <c r="T8" s="72">
        <v>2297</v>
      </c>
    </row>
    <row r="9" spans="1:20" x14ac:dyDescent="0.2">
      <c r="A9" s="70">
        <f t="shared" si="4"/>
        <v>2007</v>
      </c>
      <c r="B9" s="107">
        <f t="shared" si="5"/>
        <v>39083</v>
      </c>
      <c r="C9" s="107">
        <f t="shared" si="0"/>
        <v>0</v>
      </c>
      <c r="D9" s="107">
        <f t="shared" si="1"/>
        <v>39180</v>
      </c>
      <c r="E9" s="107">
        <f t="shared" si="6"/>
        <v>39181</v>
      </c>
      <c r="F9" s="107">
        <f t="shared" si="7"/>
        <v>39203</v>
      </c>
      <c r="G9" s="107">
        <f t="shared" si="8"/>
        <v>39210</v>
      </c>
      <c r="H9" s="107">
        <f t="shared" si="9"/>
        <v>39219</v>
      </c>
      <c r="I9" s="107">
        <f t="shared" si="10"/>
        <v>39229</v>
      </c>
      <c r="J9" s="107">
        <f t="shared" si="2"/>
        <v>39230</v>
      </c>
      <c r="K9" s="107">
        <f t="shared" si="3"/>
        <v>39277</v>
      </c>
      <c r="L9" s="107">
        <f t="shared" si="11"/>
        <v>39309</v>
      </c>
      <c r="M9" s="107">
        <f t="shared" si="12"/>
        <v>39387</v>
      </c>
      <c r="N9" s="107">
        <f t="shared" si="13"/>
        <v>39397</v>
      </c>
      <c r="O9" s="107">
        <f t="shared" si="14"/>
        <v>39441</v>
      </c>
      <c r="P9" s="107">
        <f t="shared" si="15"/>
        <v>0</v>
      </c>
      <c r="S9">
        <v>1907</v>
      </c>
      <c r="T9" s="72">
        <v>2647</v>
      </c>
    </row>
    <row r="10" spans="1:20" x14ac:dyDescent="0.2">
      <c r="A10" s="70">
        <f t="shared" si="4"/>
        <v>2008</v>
      </c>
      <c r="B10" s="107">
        <f t="shared" si="5"/>
        <v>39448</v>
      </c>
      <c r="C10" s="107">
        <f t="shared" si="0"/>
        <v>0</v>
      </c>
      <c r="D10" s="107">
        <f t="shared" si="1"/>
        <v>39530</v>
      </c>
      <c r="E10" s="107">
        <f t="shared" si="6"/>
        <v>39531</v>
      </c>
      <c r="F10" s="107">
        <f t="shared" si="7"/>
        <v>39569</v>
      </c>
      <c r="G10" s="107">
        <f t="shared" si="8"/>
        <v>39576</v>
      </c>
      <c r="H10" s="107">
        <f t="shared" si="9"/>
        <v>39569</v>
      </c>
      <c r="I10" s="107">
        <f t="shared" si="10"/>
        <v>39579</v>
      </c>
      <c r="J10" s="107">
        <f t="shared" si="2"/>
        <v>39580</v>
      </c>
      <c r="K10" s="107">
        <f t="shared" si="3"/>
        <v>39643</v>
      </c>
      <c r="L10" s="107">
        <f t="shared" si="11"/>
        <v>39675</v>
      </c>
      <c r="M10" s="107">
        <f t="shared" si="12"/>
        <v>39753</v>
      </c>
      <c r="N10" s="107">
        <f t="shared" si="13"/>
        <v>39763</v>
      </c>
      <c r="O10" s="107">
        <f t="shared" si="14"/>
        <v>39807</v>
      </c>
      <c r="P10" s="107">
        <f t="shared" si="15"/>
        <v>0</v>
      </c>
      <c r="S10">
        <v>1908</v>
      </c>
      <c r="T10" s="72">
        <v>3032</v>
      </c>
    </row>
    <row r="11" spans="1:20" x14ac:dyDescent="0.2">
      <c r="A11" s="70">
        <f t="shared" si="4"/>
        <v>2009</v>
      </c>
      <c r="B11" s="107">
        <f t="shared" si="5"/>
        <v>39814</v>
      </c>
      <c r="C11" s="107">
        <f t="shared" si="0"/>
        <v>0</v>
      </c>
      <c r="D11" s="107">
        <f t="shared" si="1"/>
        <v>39915</v>
      </c>
      <c r="E11" s="107">
        <f t="shared" si="6"/>
        <v>39916</v>
      </c>
      <c r="F11" s="107">
        <f t="shared" si="7"/>
        <v>39934</v>
      </c>
      <c r="G11" s="107">
        <f t="shared" si="8"/>
        <v>39941</v>
      </c>
      <c r="H11" s="107">
        <f t="shared" si="9"/>
        <v>39954</v>
      </c>
      <c r="I11" s="107">
        <f t="shared" si="10"/>
        <v>39964</v>
      </c>
      <c r="J11" s="107">
        <f t="shared" si="2"/>
        <v>39965</v>
      </c>
      <c r="K11" s="107">
        <f t="shared" si="3"/>
        <v>40008</v>
      </c>
      <c r="L11" s="107">
        <f t="shared" si="11"/>
        <v>40040</v>
      </c>
      <c r="M11" s="107">
        <f t="shared" si="12"/>
        <v>40118</v>
      </c>
      <c r="N11" s="107">
        <f t="shared" si="13"/>
        <v>40128</v>
      </c>
      <c r="O11" s="107">
        <f t="shared" si="14"/>
        <v>40172</v>
      </c>
      <c r="P11" s="107">
        <f t="shared" si="15"/>
        <v>0</v>
      </c>
      <c r="S11">
        <v>1909</v>
      </c>
      <c r="T11" s="72">
        <v>3389</v>
      </c>
    </row>
    <row r="12" spans="1:20" x14ac:dyDescent="0.2">
      <c r="A12" s="70">
        <f t="shared" si="4"/>
        <v>2010</v>
      </c>
      <c r="B12" s="107">
        <f t="shared" si="5"/>
        <v>40179</v>
      </c>
      <c r="C12" s="107">
        <f t="shared" si="0"/>
        <v>0</v>
      </c>
      <c r="D12" s="107">
        <f t="shared" si="1"/>
        <v>40272</v>
      </c>
      <c r="E12" s="107">
        <f t="shared" si="6"/>
        <v>40273</v>
      </c>
      <c r="F12" s="107">
        <f t="shared" si="7"/>
        <v>40299</v>
      </c>
      <c r="G12" s="107">
        <f t="shared" si="8"/>
        <v>40306</v>
      </c>
      <c r="H12" s="107">
        <f t="shared" si="9"/>
        <v>40311</v>
      </c>
      <c r="I12" s="107">
        <f t="shared" si="10"/>
        <v>40321</v>
      </c>
      <c r="J12" s="107">
        <f t="shared" si="2"/>
        <v>40322</v>
      </c>
      <c r="K12" s="107">
        <f t="shared" si="3"/>
        <v>40373</v>
      </c>
      <c r="L12" s="107">
        <f t="shared" si="11"/>
        <v>40405</v>
      </c>
      <c r="M12" s="107">
        <f t="shared" si="12"/>
        <v>40483</v>
      </c>
      <c r="N12" s="107">
        <f t="shared" si="13"/>
        <v>40493</v>
      </c>
      <c r="O12" s="107">
        <f t="shared" si="14"/>
        <v>40537</v>
      </c>
      <c r="P12" s="107">
        <f t="shared" si="15"/>
        <v>0</v>
      </c>
      <c r="S12">
        <v>1910</v>
      </c>
      <c r="T12" s="72">
        <v>3739</v>
      </c>
    </row>
    <row r="13" spans="1:20" x14ac:dyDescent="0.2">
      <c r="A13" s="70">
        <f t="shared" si="4"/>
        <v>2011</v>
      </c>
      <c r="B13" s="107">
        <f t="shared" si="5"/>
        <v>40544</v>
      </c>
      <c r="C13" s="107">
        <f t="shared" si="0"/>
        <v>0</v>
      </c>
      <c r="D13" s="107">
        <f t="shared" si="1"/>
        <v>40657</v>
      </c>
      <c r="E13" s="107">
        <f t="shared" si="6"/>
        <v>40658</v>
      </c>
      <c r="F13" s="107">
        <f t="shared" si="7"/>
        <v>40664</v>
      </c>
      <c r="G13" s="107">
        <f t="shared" si="8"/>
        <v>40671</v>
      </c>
      <c r="H13" s="107">
        <f t="shared" si="9"/>
        <v>40696</v>
      </c>
      <c r="I13" s="107">
        <f t="shared" si="10"/>
        <v>40706</v>
      </c>
      <c r="J13" s="107">
        <f t="shared" si="2"/>
        <v>40707</v>
      </c>
      <c r="K13" s="107">
        <f t="shared" si="3"/>
        <v>40738</v>
      </c>
      <c r="L13" s="107">
        <f t="shared" si="11"/>
        <v>40770</v>
      </c>
      <c r="M13" s="107">
        <f t="shared" si="12"/>
        <v>40848</v>
      </c>
      <c r="N13" s="107">
        <f t="shared" si="13"/>
        <v>40858</v>
      </c>
      <c r="O13" s="107">
        <f t="shared" si="14"/>
        <v>40902</v>
      </c>
      <c r="P13" s="107">
        <f t="shared" si="15"/>
        <v>0</v>
      </c>
      <c r="S13">
        <v>1911</v>
      </c>
      <c r="T13" s="72">
        <v>4124</v>
      </c>
    </row>
    <row r="14" spans="1:20" x14ac:dyDescent="0.2">
      <c r="A14" s="70">
        <f t="shared" si="4"/>
        <v>2012</v>
      </c>
      <c r="B14" s="107">
        <f t="shared" si="5"/>
        <v>40909</v>
      </c>
      <c r="C14" s="107">
        <f t="shared" si="0"/>
        <v>0</v>
      </c>
      <c r="D14" s="107">
        <f t="shared" si="1"/>
        <v>41007</v>
      </c>
      <c r="E14" s="107">
        <f t="shared" si="6"/>
        <v>41008</v>
      </c>
      <c r="F14" s="107">
        <f t="shared" si="7"/>
        <v>41030</v>
      </c>
      <c r="G14" s="107">
        <f t="shared" si="8"/>
        <v>41037</v>
      </c>
      <c r="H14" s="107">
        <f t="shared" si="9"/>
        <v>41046</v>
      </c>
      <c r="I14" s="107">
        <f t="shared" si="10"/>
        <v>41056</v>
      </c>
      <c r="J14" s="107">
        <f t="shared" si="2"/>
        <v>41057</v>
      </c>
      <c r="K14" s="107">
        <f t="shared" si="3"/>
        <v>41104</v>
      </c>
      <c r="L14" s="107">
        <f t="shared" si="11"/>
        <v>41136</v>
      </c>
      <c r="M14" s="107">
        <f t="shared" si="12"/>
        <v>41214</v>
      </c>
      <c r="N14" s="107">
        <f t="shared" si="13"/>
        <v>41224</v>
      </c>
      <c r="O14" s="107">
        <f t="shared" si="14"/>
        <v>41268</v>
      </c>
      <c r="P14" s="107">
        <f t="shared" si="15"/>
        <v>0</v>
      </c>
      <c r="S14">
        <v>1912</v>
      </c>
      <c r="T14" s="72">
        <v>4481</v>
      </c>
    </row>
    <row r="15" spans="1:20" x14ac:dyDescent="0.2">
      <c r="A15" s="70">
        <f t="shared" si="4"/>
        <v>2013</v>
      </c>
      <c r="B15" s="107">
        <f t="shared" si="5"/>
        <v>41275</v>
      </c>
      <c r="C15" s="107">
        <f t="shared" si="0"/>
        <v>0</v>
      </c>
      <c r="D15" s="107">
        <f t="shared" si="1"/>
        <v>41364</v>
      </c>
      <c r="E15" s="107">
        <f t="shared" si="6"/>
        <v>41365</v>
      </c>
      <c r="F15" s="107">
        <f t="shared" si="7"/>
        <v>41395</v>
      </c>
      <c r="G15" s="107">
        <f t="shared" si="8"/>
        <v>41402</v>
      </c>
      <c r="H15" s="107">
        <f t="shared" si="9"/>
        <v>41403</v>
      </c>
      <c r="I15" s="107">
        <f t="shared" si="10"/>
        <v>41413</v>
      </c>
      <c r="J15" s="107">
        <f t="shared" si="2"/>
        <v>41414</v>
      </c>
      <c r="K15" s="107">
        <f t="shared" si="3"/>
        <v>41469</v>
      </c>
      <c r="L15" s="107">
        <f t="shared" si="11"/>
        <v>41501</v>
      </c>
      <c r="M15" s="107">
        <f t="shared" si="12"/>
        <v>41579</v>
      </c>
      <c r="N15" s="107">
        <f t="shared" si="13"/>
        <v>41589</v>
      </c>
      <c r="O15" s="107">
        <f t="shared" si="14"/>
        <v>41633</v>
      </c>
      <c r="P15" s="107">
        <f t="shared" si="15"/>
        <v>0</v>
      </c>
      <c r="S15">
        <v>1913</v>
      </c>
      <c r="T15" s="72">
        <v>4831</v>
      </c>
    </row>
    <row r="16" spans="1:20" x14ac:dyDescent="0.2">
      <c r="A16" s="70">
        <f t="shared" si="4"/>
        <v>2014</v>
      </c>
      <c r="B16" s="107">
        <f t="shared" si="5"/>
        <v>41640</v>
      </c>
      <c r="C16" s="107">
        <f t="shared" si="0"/>
        <v>0</v>
      </c>
      <c r="D16" s="107">
        <f t="shared" si="1"/>
        <v>41749</v>
      </c>
      <c r="E16" s="107">
        <f t="shared" si="6"/>
        <v>41750</v>
      </c>
      <c r="F16" s="107">
        <f t="shared" si="7"/>
        <v>41760</v>
      </c>
      <c r="G16" s="107">
        <f t="shared" si="8"/>
        <v>41767</v>
      </c>
      <c r="H16" s="107">
        <f t="shared" si="9"/>
        <v>41788</v>
      </c>
      <c r="I16" s="107">
        <f t="shared" si="10"/>
        <v>41798</v>
      </c>
      <c r="J16" s="107">
        <f t="shared" si="2"/>
        <v>41799</v>
      </c>
      <c r="K16" s="107">
        <f t="shared" si="3"/>
        <v>41834</v>
      </c>
      <c r="L16" s="107">
        <f t="shared" si="11"/>
        <v>41866</v>
      </c>
      <c r="M16" s="107">
        <f t="shared" si="12"/>
        <v>41944</v>
      </c>
      <c r="N16" s="107">
        <f t="shared" si="13"/>
        <v>41954</v>
      </c>
      <c r="O16" s="107">
        <f t="shared" si="14"/>
        <v>41998</v>
      </c>
      <c r="P16" s="107">
        <f t="shared" si="15"/>
        <v>0</v>
      </c>
      <c r="S16">
        <v>1914</v>
      </c>
      <c r="T16" s="72">
        <v>5216</v>
      </c>
    </row>
    <row r="17" spans="1:20" x14ac:dyDescent="0.2">
      <c r="A17" s="70">
        <f t="shared" si="4"/>
        <v>2015</v>
      </c>
      <c r="B17" s="107">
        <f t="shared" si="5"/>
        <v>42005</v>
      </c>
      <c r="C17" s="107">
        <f t="shared" si="0"/>
        <v>0</v>
      </c>
      <c r="D17" s="107">
        <f t="shared" si="1"/>
        <v>42099</v>
      </c>
      <c r="E17" s="107">
        <f t="shared" si="6"/>
        <v>42100</v>
      </c>
      <c r="F17" s="107">
        <f t="shared" si="7"/>
        <v>42125</v>
      </c>
      <c r="G17" s="107">
        <f t="shared" si="8"/>
        <v>42132</v>
      </c>
      <c r="H17" s="107">
        <f t="shared" si="9"/>
        <v>42138</v>
      </c>
      <c r="I17" s="107">
        <f t="shared" si="10"/>
        <v>42148</v>
      </c>
      <c r="J17" s="107">
        <f t="shared" si="2"/>
        <v>42149</v>
      </c>
      <c r="K17" s="107">
        <f t="shared" si="3"/>
        <v>42199</v>
      </c>
      <c r="L17" s="107">
        <f t="shared" si="11"/>
        <v>42231</v>
      </c>
      <c r="M17" s="107">
        <f t="shared" si="12"/>
        <v>42309</v>
      </c>
      <c r="N17" s="107">
        <f t="shared" si="13"/>
        <v>42319</v>
      </c>
      <c r="O17" s="107">
        <f t="shared" si="14"/>
        <v>42363</v>
      </c>
      <c r="P17" s="107">
        <f t="shared" si="15"/>
        <v>0</v>
      </c>
      <c r="S17">
        <v>1915</v>
      </c>
      <c r="T17" s="72">
        <v>5573</v>
      </c>
    </row>
    <row r="18" spans="1:20" x14ac:dyDescent="0.2">
      <c r="A18" s="70">
        <f t="shared" si="4"/>
        <v>2016</v>
      </c>
      <c r="B18" s="107">
        <f t="shared" si="5"/>
        <v>42370</v>
      </c>
      <c r="C18" s="107">
        <f t="shared" si="0"/>
        <v>0</v>
      </c>
      <c r="D18" s="107">
        <f t="shared" si="1"/>
        <v>42456</v>
      </c>
      <c r="E18" s="107">
        <f t="shared" si="6"/>
        <v>42457</v>
      </c>
      <c r="F18" s="107">
        <f t="shared" si="7"/>
        <v>42491</v>
      </c>
      <c r="G18" s="107">
        <f t="shared" si="8"/>
        <v>42498</v>
      </c>
      <c r="H18" s="107">
        <f t="shared" si="9"/>
        <v>42495</v>
      </c>
      <c r="I18" s="107">
        <f t="shared" si="10"/>
        <v>42505</v>
      </c>
      <c r="J18" s="107">
        <f t="shared" si="2"/>
        <v>42506</v>
      </c>
      <c r="K18" s="107">
        <f t="shared" si="3"/>
        <v>42565</v>
      </c>
      <c r="L18" s="107">
        <f t="shared" si="11"/>
        <v>42597</v>
      </c>
      <c r="M18" s="107">
        <f t="shared" si="12"/>
        <v>42675</v>
      </c>
      <c r="N18" s="107">
        <f t="shared" si="13"/>
        <v>42685</v>
      </c>
      <c r="O18" s="107">
        <f t="shared" si="14"/>
        <v>42729</v>
      </c>
      <c r="P18" s="107">
        <f t="shared" si="15"/>
        <v>0</v>
      </c>
      <c r="S18">
        <v>1916</v>
      </c>
      <c r="T18" s="72">
        <v>5958</v>
      </c>
    </row>
    <row r="19" spans="1:20" x14ac:dyDescent="0.2">
      <c r="A19" s="70">
        <f t="shared" si="4"/>
        <v>2017</v>
      </c>
      <c r="B19" s="107">
        <f t="shared" si="5"/>
        <v>42736</v>
      </c>
      <c r="C19" s="107">
        <f t="shared" si="0"/>
        <v>0</v>
      </c>
      <c r="D19" s="107">
        <f t="shared" si="1"/>
        <v>42841</v>
      </c>
      <c r="E19" s="107">
        <f t="shared" si="6"/>
        <v>42842</v>
      </c>
      <c r="F19" s="107">
        <f t="shared" si="7"/>
        <v>42856</v>
      </c>
      <c r="G19" s="107">
        <f t="shared" si="8"/>
        <v>42863</v>
      </c>
      <c r="H19" s="107">
        <f t="shared" si="9"/>
        <v>42880</v>
      </c>
      <c r="I19" s="107">
        <f t="shared" si="10"/>
        <v>42890</v>
      </c>
      <c r="J19" s="107">
        <f t="shared" si="2"/>
        <v>42891</v>
      </c>
      <c r="K19" s="107">
        <f t="shared" si="3"/>
        <v>42930</v>
      </c>
      <c r="L19" s="107">
        <f t="shared" si="11"/>
        <v>42962</v>
      </c>
      <c r="M19" s="107">
        <f t="shared" si="12"/>
        <v>43040</v>
      </c>
      <c r="N19" s="107">
        <f t="shared" si="13"/>
        <v>43050</v>
      </c>
      <c r="O19" s="107">
        <f t="shared" si="14"/>
        <v>43094</v>
      </c>
      <c r="P19" s="107">
        <f t="shared" si="15"/>
        <v>0</v>
      </c>
      <c r="S19">
        <v>1917</v>
      </c>
      <c r="T19" s="72">
        <v>6308</v>
      </c>
    </row>
    <row r="20" spans="1:20" x14ac:dyDescent="0.2">
      <c r="A20" s="70">
        <f t="shared" si="4"/>
        <v>2018</v>
      </c>
      <c r="B20" s="107">
        <f t="shared" si="5"/>
        <v>43101</v>
      </c>
      <c r="C20" s="107">
        <f t="shared" si="0"/>
        <v>0</v>
      </c>
      <c r="D20" s="107">
        <f t="shared" si="1"/>
        <v>43191</v>
      </c>
      <c r="E20" s="107">
        <f t="shared" si="6"/>
        <v>43192</v>
      </c>
      <c r="F20" s="107">
        <f t="shared" si="7"/>
        <v>43221</v>
      </c>
      <c r="G20" s="107">
        <f t="shared" si="8"/>
        <v>43228</v>
      </c>
      <c r="H20" s="107">
        <f t="shared" si="9"/>
        <v>43230</v>
      </c>
      <c r="I20" s="107">
        <f t="shared" si="10"/>
        <v>43240</v>
      </c>
      <c r="J20" s="107">
        <f t="shared" si="2"/>
        <v>43241</v>
      </c>
      <c r="K20" s="107">
        <f t="shared" si="3"/>
        <v>43295</v>
      </c>
      <c r="L20" s="107">
        <f t="shared" si="11"/>
        <v>43327</v>
      </c>
      <c r="M20" s="107">
        <f t="shared" si="12"/>
        <v>43405</v>
      </c>
      <c r="N20" s="107">
        <f t="shared" si="13"/>
        <v>43415</v>
      </c>
      <c r="O20" s="107">
        <f t="shared" si="14"/>
        <v>43459</v>
      </c>
      <c r="P20" s="107">
        <f t="shared" si="15"/>
        <v>0</v>
      </c>
      <c r="S20">
        <v>1918</v>
      </c>
      <c r="T20" s="72">
        <v>6665</v>
      </c>
    </row>
    <row r="21" spans="1:20" x14ac:dyDescent="0.2">
      <c r="A21" s="70">
        <f t="shared" si="4"/>
        <v>2019</v>
      </c>
      <c r="B21" s="107">
        <f t="shared" si="5"/>
        <v>43466</v>
      </c>
      <c r="C21" s="107">
        <f t="shared" si="0"/>
        <v>0</v>
      </c>
      <c r="D21" s="107">
        <f t="shared" si="1"/>
        <v>43576</v>
      </c>
      <c r="E21" s="107">
        <f t="shared" si="6"/>
        <v>43577</v>
      </c>
      <c r="F21" s="107">
        <f t="shared" si="7"/>
        <v>43586</v>
      </c>
      <c r="G21" s="107">
        <f t="shared" si="8"/>
        <v>43593</v>
      </c>
      <c r="H21" s="107">
        <f t="shared" si="9"/>
        <v>43615</v>
      </c>
      <c r="I21" s="107">
        <f t="shared" si="10"/>
        <v>43625</v>
      </c>
      <c r="J21" s="107">
        <f t="shared" si="2"/>
        <v>43626</v>
      </c>
      <c r="K21" s="107">
        <f t="shared" si="3"/>
        <v>43660</v>
      </c>
      <c r="L21" s="107">
        <f t="shared" si="11"/>
        <v>43692</v>
      </c>
      <c r="M21" s="107">
        <f t="shared" si="12"/>
        <v>43770</v>
      </c>
      <c r="N21" s="107">
        <f t="shared" si="13"/>
        <v>43780</v>
      </c>
      <c r="O21" s="107">
        <f t="shared" si="14"/>
        <v>43824</v>
      </c>
      <c r="P21" s="107">
        <f t="shared" si="15"/>
        <v>0</v>
      </c>
      <c r="S21">
        <v>1919</v>
      </c>
      <c r="T21" s="72">
        <v>7050</v>
      </c>
    </row>
    <row r="22" spans="1:20" x14ac:dyDescent="0.2">
      <c r="A22" s="70">
        <f t="shared" si="4"/>
        <v>2020</v>
      </c>
      <c r="B22" s="107">
        <f t="shared" si="5"/>
        <v>43831</v>
      </c>
      <c r="C22" s="107">
        <f t="shared" si="0"/>
        <v>0</v>
      </c>
      <c r="D22" s="107">
        <f t="shared" si="1"/>
        <v>43933</v>
      </c>
      <c r="E22" s="107">
        <f t="shared" si="6"/>
        <v>43934</v>
      </c>
      <c r="F22" s="107">
        <f t="shared" si="7"/>
        <v>43952</v>
      </c>
      <c r="G22" s="107">
        <f t="shared" si="8"/>
        <v>43959</v>
      </c>
      <c r="H22" s="107">
        <f t="shared" si="9"/>
        <v>43972</v>
      </c>
      <c r="I22" s="107">
        <f t="shared" si="10"/>
        <v>43982</v>
      </c>
      <c r="J22" s="107">
        <f t="shared" si="2"/>
        <v>43983</v>
      </c>
      <c r="K22" s="107">
        <f t="shared" si="3"/>
        <v>44026</v>
      </c>
      <c r="L22" s="107">
        <f t="shared" si="11"/>
        <v>44058</v>
      </c>
      <c r="M22" s="107">
        <f t="shared" si="12"/>
        <v>44136</v>
      </c>
      <c r="N22" s="107">
        <f t="shared" si="13"/>
        <v>44146</v>
      </c>
      <c r="O22" s="107">
        <f t="shared" si="14"/>
        <v>44190</v>
      </c>
      <c r="P22" s="107">
        <f t="shared" si="15"/>
        <v>0</v>
      </c>
      <c r="S22">
        <v>1920</v>
      </c>
      <c r="T22" s="72">
        <v>7400</v>
      </c>
    </row>
    <row r="23" spans="1:20" x14ac:dyDescent="0.2">
      <c r="A23" s="70">
        <f t="shared" si="4"/>
        <v>2021</v>
      </c>
      <c r="B23" s="107">
        <f t="shared" si="5"/>
        <v>44197</v>
      </c>
      <c r="C23" s="107">
        <f t="shared" si="0"/>
        <v>0</v>
      </c>
      <c r="D23" s="107">
        <f t="shared" si="1"/>
        <v>44290</v>
      </c>
      <c r="E23" s="107">
        <f t="shared" si="6"/>
        <v>44291</v>
      </c>
      <c r="F23" s="107">
        <f t="shared" si="7"/>
        <v>44317</v>
      </c>
      <c r="G23" s="107">
        <f t="shared" si="8"/>
        <v>44324</v>
      </c>
      <c r="H23" s="107">
        <f t="shared" si="9"/>
        <v>44329</v>
      </c>
      <c r="I23" s="107">
        <f t="shared" si="10"/>
        <v>44339</v>
      </c>
      <c r="J23" s="107">
        <f t="shared" si="2"/>
        <v>44340</v>
      </c>
      <c r="K23" s="107">
        <f t="shared" si="3"/>
        <v>44391</v>
      </c>
      <c r="L23" s="107">
        <f t="shared" si="11"/>
        <v>44423</v>
      </c>
      <c r="M23" s="107">
        <f t="shared" si="12"/>
        <v>44501</v>
      </c>
      <c r="N23" s="107">
        <f t="shared" si="13"/>
        <v>44511</v>
      </c>
      <c r="O23" s="107">
        <f t="shared" si="14"/>
        <v>44555</v>
      </c>
      <c r="P23" s="107">
        <f t="shared" si="15"/>
        <v>0</v>
      </c>
      <c r="S23">
        <v>1921</v>
      </c>
      <c r="T23" s="72">
        <v>7757</v>
      </c>
    </row>
    <row r="24" spans="1:20" x14ac:dyDescent="0.2">
      <c r="A24" s="70">
        <f t="shared" si="4"/>
        <v>2022</v>
      </c>
      <c r="B24" s="107">
        <f t="shared" si="5"/>
        <v>44562</v>
      </c>
      <c r="C24" s="107">
        <f t="shared" si="0"/>
        <v>0</v>
      </c>
      <c r="D24" s="107">
        <f t="shared" si="1"/>
        <v>44668</v>
      </c>
      <c r="E24" s="107">
        <f t="shared" si="6"/>
        <v>44669</v>
      </c>
      <c r="F24" s="107">
        <f t="shared" si="7"/>
        <v>44682</v>
      </c>
      <c r="G24" s="107">
        <f t="shared" si="8"/>
        <v>44689</v>
      </c>
      <c r="H24" s="107">
        <f t="shared" si="9"/>
        <v>44707</v>
      </c>
      <c r="I24" s="107">
        <f t="shared" si="10"/>
        <v>44717</v>
      </c>
      <c r="J24" s="107">
        <f t="shared" si="2"/>
        <v>44718</v>
      </c>
      <c r="K24" s="107">
        <f t="shared" si="3"/>
        <v>44756</v>
      </c>
      <c r="L24" s="107">
        <f t="shared" si="11"/>
        <v>44788</v>
      </c>
      <c r="M24" s="107">
        <f t="shared" si="12"/>
        <v>44866</v>
      </c>
      <c r="N24" s="107">
        <f t="shared" si="13"/>
        <v>44876</v>
      </c>
      <c r="O24" s="107">
        <f t="shared" si="14"/>
        <v>44920</v>
      </c>
      <c r="P24" s="107">
        <f t="shared" si="15"/>
        <v>0</v>
      </c>
      <c r="S24">
        <v>1922</v>
      </c>
      <c r="T24" s="72">
        <v>8142</v>
      </c>
    </row>
    <row r="25" spans="1:20" x14ac:dyDescent="0.2">
      <c r="A25" s="70">
        <f t="shared" si="4"/>
        <v>2023</v>
      </c>
      <c r="B25" s="107">
        <f t="shared" si="5"/>
        <v>44927</v>
      </c>
      <c r="C25" s="107">
        <f t="shared" si="0"/>
        <v>0</v>
      </c>
      <c r="D25" s="107">
        <f t="shared" si="1"/>
        <v>45025</v>
      </c>
      <c r="E25" s="107">
        <f t="shared" si="6"/>
        <v>45026</v>
      </c>
      <c r="F25" s="107">
        <f t="shared" si="7"/>
        <v>45047</v>
      </c>
      <c r="G25" s="107">
        <f t="shared" si="8"/>
        <v>45054</v>
      </c>
      <c r="H25" s="107">
        <f t="shared" si="9"/>
        <v>45064</v>
      </c>
      <c r="I25" s="107">
        <f t="shared" si="10"/>
        <v>45074</v>
      </c>
      <c r="J25" s="107">
        <f t="shared" si="2"/>
        <v>45075</v>
      </c>
      <c r="K25" s="107">
        <f t="shared" si="3"/>
        <v>45121</v>
      </c>
      <c r="L25" s="107">
        <f t="shared" si="11"/>
        <v>45153</v>
      </c>
      <c r="M25" s="107">
        <f t="shared" si="12"/>
        <v>45231</v>
      </c>
      <c r="N25" s="107">
        <f t="shared" si="13"/>
        <v>45241</v>
      </c>
      <c r="O25" s="107">
        <f t="shared" si="14"/>
        <v>45285</v>
      </c>
      <c r="P25" s="107">
        <f t="shared" si="15"/>
        <v>0</v>
      </c>
      <c r="S25">
        <v>1923</v>
      </c>
      <c r="T25" s="72">
        <v>8492</v>
      </c>
    </row>
    <row r="26" spans="1:20" x14ac:dyDescent="0.2">
      <c r="A26" s="70">
        <f t="shared" si="4"/>
        <v>2024</v>
      </c>
      <c r="B26" s="107">
        <f t="shared" si="5"/>
        <v>45292</v>
      </c>
      <c r="C26" s="107">
        <f t="shared" si="0"/>
        <v>0</v>
      </c>
      <c r="D26" s="107">
        <f t="shared" si="1"/>
        <v>45382</v>
      </c>
      <c r="E26" s="107">
        <f t="shared" si="6"/>
        <v>45383</v>
      </c>
      <c r="F26" s="107">
        <f t="shared" si="7"/>
        <v>45413</v>
      </c>
      <c r="G26" s="107">
        <f t="shared" si="8"/>
        <v>45420</v>
      </c>
      <c r="H26" s="107">
        <f t="shared" si="9"/>
        <v>45421</v>
      </c>
      <c r="I26" s="107">
        <f t="shared" si="10"/>
        <v>45431</v>
      </c>
      <c r="J26" s="107">
        <f t="shared" si="2"/>
        <v>45432</v>
      </c>
      <c r="K26" s="107">
        <f t="shared" si="3"/>
        <v>45487</v>
      </c>
      <c r="L26" s="107">
        <f t="shared" si="11"/>
        <v>45519</v>
      </c>
      <c r="M26" s="107">
        <f t="shared" si="12"/>
        <v>45597</v>
      </c>
      <c r="N26" s="107">
        <f t="shared" si="13"/>
        <v>45607</v>
      </c>
      <c r="O26" s="107">
        <f t="shared" si="14"/>
        <v>45651</v>
      </c>
      <c r="P26" s="107">
        <f t="shared" si="15"/>
        <v>0</v>
      </c>
      <c r="S26">
        <v>1924</v>
      </c>
      <c r="T26" s="72">
        <v>8877</v>
      </c>
    </row>
    <row r="27" spans="1:20" x14ac:dyDescent="0.2">
      <c r="A27" s="70">
        <f t="shared" si="4"/>
        <v>2025</v>
      </c>
      <c r="B27" s="107">
        <f t="shared" si="5"/>
        <v>45658</v>
      </c>
      <c r="C27" s="107">
        <f t="shared" si="0"/>
        <v>0</v>
      </c>
      <c r="D27" s="107">
        <f t="shared" si="1"/>
        <v>45767</v>
      </c>
      <c r="E27" s="107">
        <f t="shared" si="6"/>
        <v>45768</v>
      </c>
      <c r="F27" s="107">
        <f t="shared" si="7"/>
        <v>45778</v>
      </c>
      <c r="G27" s="107">
        <f t="shared" si="8"/>
        <v>45785</v>
      </c>
      <c r="H27" s="107">
        <f t="shared" si="9"/>
        <v>45806</v>
      </c>
      <c r="I27" s="107">
        <f t="shared" si="10"/>
        <v>45816</v>
      </c>
      <c r="J27" s="107">
        <f t="shared" si="2"/>
        <v>45817</v>
      </c>
      <c r="K27" s="107">
        <f t="shared" si="3"/>
        <v>45852</v>
      </c>
      <c r="L27" s="107">
        <f t="shared" si="11"/>
        <v>45884</v>
      </c>
      <c r="M27" s="107">
        <f t="shared" si="12"/>
        <v>45962</v>
      </c>
      <c r="N27" s="107">
        <f t="shared" si="13"/>
        <v>45972</v>
      </c>
      <c r="O27" s="107">
        <f t="shared" si="14"/>
        <v>46016</v>
      </c>
      <c r="P27" s="107">
        <f t="shared" si="15"/>
        <v>0</v>
      </c>
      <c r="S27">
        <v>1925</v>
      </c>
      <c r="T27" s="72">
        <v>9234</v>
      </c>
    </row>
    <row r="28" spans="1:20" x14ac:dyDescent="0.2">
      <c r="A28" s="70">
        <f t="shared" si="4"/>
        <v>2026</v>
      </c>
      <c r="B28" s="107">
        <f t="shared" si="5"/>
        <v>46023</v>
      </c>
      <c r="C28" s="107">
        <f t="shared" si="0"/>
        <v>0</v>
      </c>
      <c r="D28" s="107">
        <f t="shared" si="1"/>
        <v>46117</v>
      </c>
      <c r="E28" s="107">
        <f t="shared" si="6"/>
        <v>46118</v>
      </c>
      <c r="F28" s="107">
        <f t="shared" si="7"/>
        <v>46143</v>
      </c>
      <c r="G28" s="107">
        <f t="shared" si="8"/>
        <v>46150</v>
      </c>
      <c r="H28" s="107">
        <f t="shared" si="9"/>
        <v>46156</v>
      </c>
      <c r="I28" s="107">
        <f t="shared" si="10"/>
        <v>46166</v>
      </c>
      <c r="J28" s="107">
        <f t="shared" si="2"/>
        <v>46167</v>
      </c>
      <c r="K28" s="107">
        <f t="shared" si="3"/>
        <v>46217</v>
      </c>
      <c r="L28" s="107">
        <f t="shared" si="11"/>
        <v>46249</v>
      </c>
      <c r="M28" s="107">
        <f t="shared" si="12"/>
        <v>46327</v>
      </c>
      <c r="N28" s="107">
        <f t="shared" si="13"/>
        <v>46337</v>
      </c>
      <c r="O28" s="107">
        <f t="shared" si="14"/>
        <v>46381</v>
      </c>
      <c r="P28" s="107">
        <f t="shared" si="15"/>
        <v>0</v>
      </c>
      <c r="S28">
        <v>1926</v>
      </c>
      <c r="T28" s="72">
        <v>9591</v>
      </c>
    </row>
    <row r="29" spans="1:20" x14ac:dyDescent="0.2">
      <c r="A29" s="70">
        <f t="shared" si="4"/>
        <v>2027</v>
      </c>
      <c r="B29" s="107">
        <f t="shared" si="5"/>
        <v>46388</v>
      </c>
      <c r="C29" s="107">
        <f t="shared" si="0"/>
        <v>0</v>
      </c>
      <c r="D29" s="107">
        <f t="shared" si="1"/>
        <v>46474</v>
      </c>
      <c r="E29" s="107">
        <f t="shared" si="6"/>
        <v>46475</v>
      </c>
      <c r="F29" s="107">
        <f t="shared" si="7"/>
        <v>46508</v>
      </c>
      <c r="G29" s="107">
        <f t="shared" si="8"/>
        <v>46515</v>
      </c>
      <c r="H29" s="107">
        <f t="shared" si="9"/>
        <v>46513</v>
      </c>
      <c r="I29" s="107">
        <f t="shared" si="10"/>
        <v>46523</v>
      </c>
      <c r="J29" s="107">
        <f t="shared" si="2"/>
        <v>46524</v>
      </c>
      <c r="K29" s="107">
        <f t="shared" si="3"/>
        <v>46582</v>
      </c>
      <c r="L29" s="107">
        <f t="shared" si="11"/>
        <v>46614</v>
      </c>
      <c r="M29" s="107">
        <f t="shared" si="12"/>
        <v>46692</v>
      </c>
      <c r="N29" s="107">
        <f t="shared" si="13"/>
        <v>46702</v>
      </c>
      <c r="O29" s="107">
        <f t="shared" si="14"/>
        <v>46746</v>
      </c>
      <c r="P29" s="107">
        <f t="shared" si="15"/>
        <v>0</v>
      </c>
      <c r="S29">
        <v>1927</v>
      </c>
      <c r="T29" s="72">
        <v>9969</v>
      </c>
    </row>
    <row r="30" spans="1:20" x14ac:dyDescent="0.2">
      <c r="A30" s="70">
        <f t="shared" si="4"/>
        <v>2028</v>
      </c>
      <c r="B30" s="107">
        <f t="shared" si="5"/>
        <v>46753</v>
      </c>
      <c r="C30" s="107">
        <f t="shared" si="0"/>
        <v>0</v>
      </c>
      <c r="D30" s="107">
        <f t="shared" si="1"/>
        <v>46859</v>
      </c>
      <c r="E30" s="107">
        <f t="shared" si="6"/>
        <v>46860</v>
      </c>
      <c r="F30" s="107">
        <f t="shared" si="7"/>
        <v>46874</v>
      </c>
      <c r="G30" s="107">
        <f t="shared" si="8"/>
        <v>46881</v>
      </c>
      <c r="H30" s="107">
        <f t="shared" si="9"/>
        <v>46898</v>
      </c>
      <c r="I30" s="107">
        <f t="shared" si="10"/>
        <v>46908</v>
      </c>
      <c r="J30" s="107">
        <f t="shared" si="2"/>
        <v>46909</v>
      </c>
      <c r="K30" s="107">
        <f t="shared" si="3"/>
        <v>46948</v>
      </c>
      <c r="L30" s="107">
        <f t="shared" si="11"/>
        <v>46980</v>
      </c>
      <c r="M30" s="107">
        <f t="shared" si="12"/>
        <v>47058</v>
      </c>
      <c r="N30" s="107">
        <f t="shared" si="13"/>
        <v>47068</v>
      </c>
      <c r="O30" s="107">
        <f t="shared" si="14"/>
        <v>47112</v>
      </c>
      <c r="P30" s="107">
        <f t="shared" si="15"/>
        <v>0</v>
      </c>
      <c r="S30">
        <v>1928</v>
      </c>
      <c r="T30" s="72">
        <v>10326</v>
      </c>
    </row>
    <row r="31" spans="1:20" x14ac:dyDescent="0.2">
      <c r="A31" s="70">
        <f t="shared" si="4"/>
        <v>2029</v>
      </c>
      <c r="B31" s="107">
        <f t="shared" si="5"/>
        <v>47119</v>
      </c>
      <c r="C31" s="107">
        <f t="shared" si="0"/>
        <v>0</v>
      </c>
      <c r="D31" s="107">
        <f t="shared" si="1"/>
        <v>47209</v>
      </c>
      <c r="E31" s="107">
        <f t="shared" si="6"/>
        <v>47210</v>
      </c>
      <c r="F31" s="107">
        <f t="shared" si="7"/>
        <v>47239</v>
      </c>
      <c r="G31" s="107">
        <f t="shared" si="8"/>
        <v>47246</v>
      </c>
      <c r="H31" s="107">
        <f t="shared" si="9"/>
        <v>47248</v>
      </c>
      <c r="I31" s="107">
        <f t="shared" si="10"/>
        <v>47258</v>
      </c>
      <c r="J31" s="107">
        <f t="shared" si="2"/>
        <v>47259</v>
      </c>
      <c r="K31" s="107">
        <f t="shared" si="3"/>
        <v>47313</v>
      </c>
      <c r="L31" s="107">
        <f t="shared" si="11"/>
        <v>47345</v>
      </c>
      <c r="M31" s="107">
        <f t="shared" si="12"/>
        <v>47423</v>
      </c>
      <c r="N31" s="107">
        <f t="shared" si="13"/>
        <v>47433</v>
      </c>
      <c r="O31" s="107">
        <f t="shared" si="14"/>
        <v>47477</v>
      </c>
      <c r="P31" s="107">
        <f t="shared" si="15"/>
        <v>0</v>
      </c>
      <c r="S31">
        <v>1929</v>
      </c>
      <c r="T31" s="72">
        <v>10683</v>
      </c>
    </row>
    <row r="32" spans="1:20" x14ac:dyDescent="0.2">
      <c r="A32" s="70">
        <f t="shared" si="4"/>
        <v>2030</v>
      </c>
      <c r="B32" s="107">
        <f t="shared" si="5"/>
        <v>47484</v>
      </c>
      <c r="C32" s="107">
        <f t="shared" si="0"/>
        <v>0</v>
      </c>
      <c r="D32" s="107">
        <f t="shared" si="1"/>
        <v>47594</v>
      </c>
      <c r="E32" s="107">
        <f t="shared" si="6"/>
        <v>47595</v>
      </c>
      <c r="F32" s="107">
        <f t="shared" si="7"/>
        <v>47604</v>
      </c>
      <c r="G32" s="107">
        <f t="shared" si="8"/>
        <v>47611</v>
      </c>
      <c r="H32" s="107">
        <f t="shared" si="9"/>
        <v>47633</v>
      </c>
      <c r="I32" s="107">
        <f t="shared" si="10"/>
        <v>47643</v>
      </c>
      <c r="J32" s="107">
        <f t="shared" si="2"/>
        <v>47644</v>
      </c>
      <c r="K32" s="107">
        <f t="shared" si="3"/>
        <v>47678</v>
      </c>
      <c r="L32" s="107">
        <f t="shared" si="11"/>
        <v>47710</v>
      </c>
      <c r="M32" s="107">
        <f t="shared" si="12"/>
        <v>47788</v>
      </c>
      <c r="N32" s="107">
        <f t="shared" si="13"/>
        <v>47798</v>
      </c>
      <c r="O32" s="107">
        <f t="shared" si="14"/>
        <v>47842</v>
      </c>
      <c r="P32" s="107">
        <f t="shared" si="15"/>
        <v>0</v>
      </c>
      <c r="S32">
        <v>1930</v>
      </c>
      <c r="T32" s="72">
        <v>11068</v>
      </c>
    </row>
    <row r="33" spans="1:20" x14ac:dyDescent="0.2">
      <c r="A33" s="70">
        <f t="shared" si="4"/>
        <v>2031</v>
      </c>
      <c r="B33" s="107">
        <f t="shared" si="5"/>
        <v>47849</v>
      </c>
      <c r="C33" s="107">
        <f t="shared" si="0"/>
        <v>0</v>
      </c>
      <c r="D33" s="107">
        <f t="shared" si="1"/>
        <v>47951</v>
      </c>
      <c r="E33" s="107">
        <f t="shared" si="6"/>
        <v>47952</v>
      </c>
      <c r="F33" s="107">
        <f t="shared" si="7"/>
        <v>47969</v>
      </c>
      <c r="G33" s="107">
        <f t="shared" si="8"/>
        <v>47976</v>
      </c>
      <c r="H33" s="107">
        <f t="shared" si="9"/>
        <v>47990</v>
      </c>
      <c r="I33" s="107">
        <f t="shared" si="10"/>
        <v>48000</v>
      </c>
      <c r="J33" s="107">
        <f t="shared" si="2"/>
        <v>48001</v>
      </c>
      <c r="K33" s="107">
        <f t="shared" si="3"/>
        <v>48043</v>
      </c>
      <c r="L33" s="107">
        <f t="shared" si="11"/>
        <v>48075</v>
      </c>
      <c r="M33" s="107">
        <f t="shared" si="12"/>
        <v>48153</v>
      </c>
      <c r="N33" s="107">
        <f t="shared" si="13"/>
        <v>48163</v>
      </c>
      <c r="O33" s="107">
        <f t="shared" si="14"/>
        <v>48207</v>
      </c>
      <c r="P33" s="107">
        <f t="shared" si="15"/>
        <v>0</v>
      </c>
      <c r="S33">
        <v>1931</v>
      </c>
      <c r="T33" s="72">
        <v>11418</v>
      </c>
    </row>
    <row r="34" spans="1:20" x14ac:dyDescent="0.2">
      <c r="A34" s="70">
        <f t="shared" si="4"/>
        <v>2032</v>
      </c>
      <c r="B34" s="107">
        <f t="shared" si="5"/>
        <v>48214</v>
      </c>
      <c r="C34" s="107">
        <f t="shared" ref="C34:C65" si="16">IF(OR(mode_suisse,AND(mode_Alsace,mode_France)),D34-2,0)</f>
        <v>0</v>
      </c>
      <c r="D34" s="107">
        <f t="shared" ref="D34:D65" si="17">VLOOKUP(A34,table_Paques,2,0)</f>
        <v>48301</v>
      </c>
      <c r="E34" s="107">
        <f t="shared" si="6"/>
        <v>48302</v>
      </c>
      <c r="F34" s="107">
        <f t="shared" si="7"/>
        <v>48335</v>
      </c>
      <c r="G34" s="107">
        <f t="shared" si="8"/>
        <v>48342</v>
      </c>
      <c r="H34" s="107">
        <f t="shared" si="9"/>
        <v>48340</v>
      </c>
      <c r="I34" s="107">
        <f t="shared" si="10"/>
        <v>48350</v>
      </c>
      <c r="J34" s="107">
        <f t="shared" si="2"/>
        <v>48351</v>
      </c>
      <c r="K34" s="107">
        <f t="shared" ref="K34:K65" si="18">DATE($A34,MONTH(fete_nat),DAY(fete_nat))</f>
        <v>48409</v>
      </c>
      <c r="L34" s="107">
        <f t="shared" si="11"/>
        <v>48441</v>
      </c>
      <c r="M34" s="107">
        <f t="shared" si="12"/>
        <v>48519</v>
      </c>
      <c r="N34" s="107">
        <f t="shared" si="13"/>
        <v>48529</v>
      </c>
      <c r="O34" s="107">
        <f t="shared" si="14"/>
        <v>48573</v>
      </c>
      <c r="P34" s="107">
        <f t="shared" si="15"/>
        <v>0</v>
      </c>
      <c r="S34">
        <v>1932</v>
      </c>
      <c r="T34" s="72">
        <v>11775</v>
      </c>
    </row>
    <row r="35" spans="1:20" x14ac:dyDescent="0.2">
      <c r="A35" s="70">
        <f t="shared" si="4"/>
        <v>2033</v>
      </c>
      <c r="B35" s="107">
        <f t="shared" si="5"/>
        <v>48580</v>
      </c>
      <c r="C35" s="107">
        <f t="shared" si="16"/>
        <v>0</v>
      </c>
      <c r="D35" s="107">
        <f t="shared" si="17"/>
        <v>48686</v>
      </c>
      <c r="E35" s="107">
        <f t="shared" si="6"/>
        <v>48687</v>
      </c>
      <c r="F35" s="107">
        <f t="shared" si="7"/>
        <v>48700</v>
      </c>
      <c r="G35" s="107">
        <f t="shared" si="8"/>
        <v>48707</v>
      </c>
      <c r="H35" s="107">
        <f t="shared" si="9"/>
        <v>48725</v>
      </c>
      <c r="I35" s="107">
        <f t="shared" si="10"/>
        <v>48735</v>
      </c>
      <c r="J35" s="107">
        <f t="shared" si="2"/>
        <v>48736</v>
      </c>
      <c r="K35" s="107">
        <f t="shared" si="18"/>
        <v>48774</v>
      </c>
      <c r="L35" s="107">
        <f t="shared" si="11"/>
        <v>48806</v>
      </c>
      <c r="M35" s="107">
        <f t="shared" si="12"/>
        <v>48884</v>
      </c>
      <c r="N35" s="107">
        <f t="shared" si="13"/>
        <v>48894</v>
      </c>
      <c r="O35" s="107">
        <f t="shared" si="14"/>
        <v>48938</v>
      </c>
      <c r="P35" s="107">
        <f t="shared" si="15"/>
        <v>0</v>
      </c>
      <c r="S35">
        <v>1933</v>
      </c>
      <c r="T35" s="72">
        <v>12160</v>
      </c>
    </row>
    <row r="36" spans="1:20" x14ac:dyDescent="0.2">
      <c r="A36" s="70">
        <f t="shared" si="4"/>
        <v>2034</v>
      </c>
      <c r="B36" s="107">
        <f t="shared" si="5"/>
        <v>48945</v>
      </c>
      <c r="C36" s="107">
        <f t="shared" si="16"/>
        <v>0</v>
      </c>
      <c r="D36" s="107">
        <f t="shared" si="17"/>
        <v>49043</v>
      </c>
      <c r="E36" s="107">
        <f t="shared" si="6"/>
        <v>49044</v>
      </c>
      <c r="F36" s="107">
        <f t="shared" si="7"/>
        <v>49065</v>
      </c>
      <c r="G36" s="107">
        <f t="shared" si="8"/>
        <v>49072</v>
      </c>
      <c r="H36" s="107">
        <f t="shared" si="9"/>
        <v>49082</v>
      </c>
      <c r="I36" s="107">
        <f t="shared" si="10"/>
        <v>49092</v>
      </c>
      <c r="J36" s="107">
        <f t="shared" si="2"/>
        <v>49093</v>
      </c>
      <c r="K36" s="107">
        <f t="shared" si="18"/>
        <v>49139</v>
      </c>
      <c r="L36" s="107">
        <f t="shared" si="11"/>
        <v>49171</v>
      </c>
      <c r="M36" s="107">
        <f t="shared" si="12"/>
        <v>49249</v>
      </c>
      <c r="N36" s="107">
        <f t="shared" si="13"/>
        <v>49259</v>
      </c>
      <c r="O36" s="107">
        <f t="shared" si="14"/>
        <v>49303</v>
      </c>
      <c r="P36" s="107">
        <f t="shared" si="15"/>
        <v>0</v>
      </c>
      <c r="S36">
        <v>1934</v>
      </c>
      <c r="T36" s="72">
        <v>12510</v>
      </c>
    </row>
    <row r="37" spans="1:20" x14ac:dyDescent="0.2">
      <c r="A37" s="70">
        <f t="shared" si="4"/>
        <v>2035</v>
      </c>
      <c r="B37" s="107">
        <f t="shared" si="5"/>
        <v>49310</v>
      </c>
      <c r="C37" s="107">
        <f t="shared" si="16"/>
        <v>0</v>
      </c>
      <c r="D37" s="107">
        <f t="shared" si="17"/>
        <v>49393</v>
      </c>
      <c r="E37" s="107">
        <f t="shared" si="6"/>
        <v>49394</v>
      </c>
      <c r="F37" s="107">
        <f t="shared" si="7"/>
        <v>49430</v>
      </c>
      <c r="G37" s="107">
        <f t="shared" si="8"/>
        <v>49437</v>
      </c>
      <c r="H37" s="107">
        <f t="shared" si="9"/>
        <v>49432</v>
      </c>
      <c r="I37" s="107">
        <f t="shared" si="10"/>
        <v>49442</v>
      </c>
      <c r="J37" s="107">
        <f t="shared" si="2"/>
        <v>49443</v>
      </c>
      <c r="K37" s="107">
        <f t="shared" si="18"/>
        <v>49504</v>
      </c>
      <c r="L37" s="107">
        <f t="shared" si="11"/>
        <v>49536</v>
      </c>
      <c r="M37" s="107">
        <f t="shared" si="12"/>
        <v>49614</v>
      </c>
      <c r="N37" s="107">
        <f t="shared" si="13"/>
        <v>49624</v>
      </c>
      <c r="O37" s="107">
        <f t="shared" si="14"/>
        <v>49668</v>
      </c>
      <c r="P37" s="107">
        <f t="shared" si="15"/>
        <v>0</v>
      </c>
      <c r="S37">
        <v>1935</v>
      </c>
      <c r="T37" s="72">
        <v>12895</v>
      </c>
    </row>
    <row r="38" spans="1:20" x14ac:dyDescent="0.2">
      <c r="A38" s="70">
        <f t="shared" si="4"/>
        <v>2036</v>
      </c>
      <c r="B38" s="107">
        <f t="shared" si="5"/>
        <v>49675</v>
      </c>
      <c r="C38" s="107">
        <f t="shared" si="16"/>
        <v>0</v>
      </c>
      <c r="D38" s="107">
        <f t="shared" si="17"/>
        <v>49778</v>
      </c>
      <c r="E38" s="107">
        <f t="shared" si="6"/>
        <v>49779</v>
      </c>
      <c r="F38" s="107">
        <f t="shared" si="7"/>
        <v>49796</v>
      </c>
      <c r="G38" s="107">
        <f t="shared" si="8"/>
        <v>49803</v>
      </c>
      <c r="H38" s="107">
        <f t="shared" si="9"/>
        <v>49817</v>
      </c>
      <c r="I38" s="107">
        <f t="shared" si="10"/>
        <v>49827</v>
      </c>
      <c r="J38" s="107">
        <f t="shared" si="2"/>
        <v>49828</v>
      </c>
      <c r="K38" s="107">
        <f t="shared" si="18"/>
        <v>49870</v>
      </c>
      <c r="L38" s="107">
        <f t="shared" si="11"/>
        <v>49902</v>
      </c>
      <c r="M38" s="107">
        <f t="shared" si="12"/>
        <v>49980</v>
      </c>
      <c r="N38" s="107">
        <f t="shared" si="13"/>
        <v>49990</v>
      </c>
      <c r="O38" s="107">
        <f t="shared" si="14"/>
        <v>50034</v>
      </c>
      <c r="P38" s="107">
        <f t="shared" si="15"/>
        <v>0</v>
      </c>
      <c r="S38">
        <v>1936</v>
      </c>
      <c r="T38" s="72">
        <v>13252</v>
      </c>
    </row>
    <row r="39" spans="1:20" x14ac:dyDescent="0.2">
      <c r="A39" s="70">
        <f t="shared" si="4"/>
        <v>2037</v>
      </c>
      <c r="B39" s="107">
        <f t="shared" si="5"/>
        <v>50041</v>
      </c>
      <c r="C39" s="107">
        <f t="shared" si="16"/>
        <v>0</v>
      </c>
      <c r="D39" s="107">
        <f t="shared" si="17"/>
        <v>50135</v>
      </c>
      <c r="E39" s="107">
        <f t="shared" si="6"/>
        <v>50136</v>
      </c>
      <c r="F39" s="107">
        <f t="shared" si="7"/>
        <v>50161</v>
      </c>
      <c r="G39" s="107">
        <f t="shared" si="8"/>
        <v>50168</v>
      </c>
      <c r="H39" s="107">
        <f t="shared" si="9"/>
        <v>50174</v>
      </c>
      <c r="I39" s="107">
        <f t="shared" si="10"/>
        <v>50184</v>
      </c>
      <c r="J39" s="107">
        <f t="shared" si="2"/>
        <v>50185</v>
      </c>
      <c r="K39" s="107">
        <f t="shared" si="18"/>
        <v>50235</v>
      </c>
      <c r="L39" s="107">
        <f t="shared" si="11"/>
        <v>50267</v>
      </c>
      <c r="M39" s="107">
        <f t="shared" si="12"/>
        <v>50345</v>
      </c>
      <c r="N39" s="107">
        <f t="shared" si="13"/>
        <v>50355</v>
      </c>
      <c r="O39" s="107">
        <f t="shared" si="14"/>
        <v>50399</v>
      </c>
      <c r="P39" s="107">
        <f t="shared" si="15"/>
        <v>0</v>
      </c>
      <c r="S39">
        <v>1937</v>
      </c>
      <c r="T39" s="72">
        <v>13602</v>
      </c>
    </row>
    <row r="40" spans="1:20" x14ac:dyDescent="0.2">
      <c r="A40" s="70">
        <f t="shared" si="4"/>
        <v>2038</v>
      </c>
      <c r="B40" s="107">
        <f t="shared" si="5"/>
        <v>50406</v>
      </c>
      <c r="C40" s="107">
        <f t="shared" si="16"/>
        <v>0</v>
      </c>
      <c r="D40" s="107">
        <f t="shared" si="17"/>
        <v>50520</v>
      </c>
      <c r="E40" s="107">
        <f t="shared" si="6"/>
        <v>50521</v>
      </c>
      <c r="F40" s="107">
        <f t="shared" si="7"/>
        <v>50526</v>
      </c>
      <c r="G40" s="107">
        <f t="shared" si="8"/>
        <v>50533</v>
      </c>
      <c r="H40" s="107">
        <f t="shared" si="9"/>
        <v>50559</v>
      </c>
      <c r="I40" s="107">
        <f t="shared" si="10"/>
        <v>50569</v>
      </c>
      <c r="J40" s="107">
        <f t="shared" si="2"/>
        <v>50570</v>
      </c>
      <c r="K40" s="107">
        <f t="shared" si="18"/>
        <v>50600</v>
      </c>
      <c r="L40" s="107">
        <f t="shared" si="11"/>
        <v>50632</v>
      </c>
      <c r="M40" s="107">
        <f t="shared" si="12"/>
        <v>50710</v>
      </c>
      <c r="N40" s="107">
        <f t="shared" si="13"/>
        <v>50720</v>
      </c>
      <c r="O40" s="107">
        <f t="shared" si="14"/>
        <v>50764</v>
      </c>
      <c r="P40" s="107">
        <f t="shared" si="15"/>
        <v>0</v>
      </c>
      <c r="S40">
        <v>1938</v>
      </c>
      <c r="T40" s="72">
        <v>13987</v>
      </c>
    </row>
    <row r="41" spans="1:20" x14ac:dyDescent="0.2">
      <c r="A41" s="70">
        <f t="shared" si="4"/>
        <v>2039</v>
      </c>
      <c r="B41" s="107">
        <f t="shared" si="5"/>
        <v>50771</v>
      </c>
      <c r="C41" s="107">
        <f t="shared" si="16"/>
        <v>0</v>
      </c>
      <c r="D41" s="107">
        <f t="shared" si="17"/>
        <v>50870</v>
      </c>
      <c r="E41" s="107">
        <f t="shared" si="6"/>
        <v>50871</v>
      </c>
      <c r="F41" s="107">
        <f t="shared" si="7"/>
        <v>50891</v>
      </c>
      <c r="G41" s="107">
        <f t="shared" si="8"/>
        <v>50898</v>
      </c>
      <c r="H41" s="107">
        <f t="shared" si="9"/>
        <v>50909</v>
      </c>
      <c r="I41" s="107">
        <f t="shared" si="10"/>
        <v>50919</v>
      </c>
      <c r="J41" s="107">
        <f t="shared" si="2"/>
        <v>50920</v>
      </c>
      <c r="K41" s="107">
        <f t="shared" si="18"/>
        <v>50965</v>
      </c>
      <c r="L41" s="107">
        <f t="shared" si="11"/>
        <v>50997</v>
      </c>
      <c r="M41" s="107">
        <f t="shared" si="12"/>
        <v>51075</v>
      </c>
      <c r="N41" s="107">
        <f t="shared" si="13"/>
        <v>51085</v>
      </c>
      <c r="O41" s="107">
        <f t="shared" si="14"/>
        <v>51129</v>
      </c>
      <c r="P41" s="107">
        <f t="shared" si="15"/>
        <v>0</v>
      </c>
      <c r="S41">
        <v>1939</v>
      </c>
      <c r="T41" s="72">
        <v>14344</v>
      </c>
    </row>
    <row r="42" spans="1:20" x14ac:dyDescent="0.2">
      <c r="A42" s="70">
        <f t="shared" si="4"/>
        <v>2040</v>
      </c>
      <c r="B42" s="107">
        <f t="shared" si="5"/>
        <v>51136</v>
      </c>
      <c r="C42" s="107">
        <f t="shared" si="16"/>
        <v>0</v>
      </c>
      <c r="D42" s="107">
        <f t="shared" si="17"/>
        <v>51227</v>
      </c>
      <c r="E42" s="107">
        <f t="shared" si="6"/>
        <v>51228</v>
      </c>
      <c r="F42" s="107">
        <f t="shared" si="7"/>
        <v>51257</v>
      </c>
      <c r="G42" s="107">
        <f t="shared" si="8"/>
        <v>51264</v>
      </c>
      <c r="H42" s="107">
        <f t="shared" si="9"/>
        <v>51266</v>
      </c>
      <c r="I42" s="107">
        <f t="shared" si="10"/>
        <v>51276</v>
      </c>
      <c r="J42" s="107">
        <f t="shared" si="2"/>
        <v>51277</v>
      </c>
      <c r="K42" s="107">
        <f t="shared" si="18"/>
        <v>51331</v>
      </c>
      <c r="L42" s="107">
        <f t="shared" si="11"/>
        <v>51363</v>
      </c>
      <c r="M42" s="107">
        <f t="shared" si="12"/>
        <v>51441</v>
      </c>
      <c r="N42" s="107">
        <f t="shared" si="13"/>
        <v>51451</v>
      </c>
      <c r="O42" s="107">
        <f t="shared" si="14"/>
        <v>51495</v>
      </c>
      <c r="P42" s="107">
        <f t="shared" si="15"/>
        <v>0</v>
      </c>
      <c r="S42">
        <v>1940</v>
      </c>
      <c r="T42" s="72">
        <v>14694</v>
      </c>
    </row>
    <row r="43" spans="1:20" x14ac:dyDescent="0.2">
      <c r="A43" s="70">
        <f t="shared" si="4"/>
        <v>2041</v>
      </c>
      <c r="B43" s="107">
        <f t="shared" si="5"/>
        <v>51502</v>
      </c>
      <c r="C43" s="107">
        <f t="shared" si="16"/>
        <v>0</v>
      </c>
      <c r="D43" s="107">
        <f t="shared" si="17"/>
        <v>51612</v>
      </c>
      <c r="E43" s="107">
        <f t="shared" si="6"/>
        <v>51613</v>
      </c>
      <c r="F43" s="107">
        <f t="shared" si="7"/>
        <v>51622</v>
      </c>
      <c r="G43" s="107">
        <f t="shared" si="8"/>
        <v>51629</v>
      </c>
      <c r="H43" s="107">
        <f t="shared" si="9"/>
        <v>51651</v>
      </c>
      <c r="I43" s="107">
        <f t="shared" si="10"/>
        <v>51661</v>
      </c>
      <c r="J43" s="107">
        <f t="shared" si="2"/>
        <v>51662</v>
      </c>
      <c r="K43" s="107">
        <f t="shared" si="18"/>
        <v>51696</v>
      </c>
      <c r="L43" s="107">
        <f t="shared" si="11"/>
        <v>51728</v>
      </c>
      <c r="M43" s="107">
        <f t="shared" si="12"/>
        <v>51806</v>
      </c>
      <c r="N43" s="107">
        <f t="shared" si="13"/>
        <v>51816</v>
      </c>
      <c r="O43" s="107">
        <f t="shared" si="14"/>
        <v>51860</v>
      </c>
      <c r="P43" s="107">
        <f t="shared" si="15"/>
        <v>0</v>
      </c>
      <c r="S43">
        <v>1941</v>
      </c>
      <c r="T43" s="72">
        <v>15079</v>
      </c>
    </row>
    <row r="44" spans="1:20" x14ac:dyDescent="0.2">
      <c r="A44" s="70">
        <f t="shared" si="4"/>
        <v>2042</v>
      </c>
      <c r="B44" s="107">
        <f t="shared" si="5"/>
        <v>51867</v>
      </c>
      <c r="C44" s="107">
        <f t="shared" si="16"/>
        <v>0</v>
      </c>
      <c r="D44" s="107">
        <f t="shared" si="17"/>
        <v>51962</v>
      </c>
      <c r="E44" s="107">
        <f t="shared" si="6"/>
        <v>51963</v>
      </c>
      <c r="F44" s="107">
        <f t="shared" si="7"/>
        <v>51987</v>
      </c>
      <c r="G44" s="107">
        <f t="shared" si="8"/>
        <v>51994</v>
      </c>
      <c r="H44" s="107">
        <f t="shared" si="9"/>
        <v>52001</v>
      </c>
      <c r="I44" s="107">
        <f t="shared" si="10"/>
        <v>52011</v>
      </c>
      <c r="J44" s="107">
        <f t="shared" si="2"/>
        <v>52012</v>
      </c>
      <c r="K44" s="107">
        <f t="shared" si="18"/>
        <v>52061</v>
      </c>
      <c r="L44" s="107">
        <f t="shared" si="11"/>
        <v>52093</v>
      </c>
      <c r="M44" s="107">
        <f t="shared" si="12"/>
        <v>52171</v>
      </c>
      <c r="N44" s="107">
        <f t="shared" si="13"/>
        <v>52181</v>
      </c>
      <c r="O44" s="107">
        <f t="shared" si="14"/>
        <v>52225</v>
      </c>
      <c r="P44" s="107">
        <f t="shared" si="15"/>
        <v>0</v>
      </c>
      <c r="S44">
        <v>1942</v>
      </c>
      <c r="T44" s="72">
        <v>15436</v>
      </c>
    </row>
    <row r="45" spans="1:20" x14ac:dyDescent="0.2">
      <c r="A45" s="70">
        <f t="shared" si="4"/>
        <v>2043</v>
      </c>
      <c r="B45" s="107">
        <f t="shared" si="5"/>
        <v>52232</v>
      </c>
      <c r="C45" s="107">
        <f t="shared" si="16"/>
        <v>0</v>
      </c>
      <c r="D45" s="107">
        <f t="shared" si="17"/>
        <v>52319</v>
      </c>
      <c r="E45" s="107">
        <f t="shared" si="6"/>
        <v>52320</v>
      </c>
      <c r="F45" s="107">
        <f t="shared" si="7"/>
        <v>52352</v>
      </c>
      <c r="G45" s="107">
        <f t="shared" si="8"/>
        <v>52359</v>
      </c>
      <c r="H45" s="107">
        <f t="shared" si="9"/>
        <v>52358</v>
      </c>
      <c r="I45" s="107">
        <f t="shared" si="10"/>
        <v>52368</v>
      </c>
      <c r="J45" s="107">
        <f t="shared" si="2"/>
        <v>52369</v>
      </c>
      <c r="K45" s="107">
        <f t="shared" si="18"/>
        <v>52426</v>
      </c>
      <c r="L45" s="107">
        <f t="shared" si="11"/>
        <v>52458</v>
      </c>
      <c r="M45" s="107">
        <f t="shared" si="12"/>
        <v>52536</v>
      </c>
      <c r="N45" s="107">
        <f t="shared" si="13"/>
        <v>52546</v>
      </c>
      <c r="O45" s="107">
        <f t="shared" si="14"/>
        <v>52590</v>
      </c>
      <c r="P45" s="107">
        <f t="shared" si="15"/>
        <v>0</v>
      </c>
      <c r="S45">
        <v>1943</v>
      </c>
      <c r="T45" s="72">
        <v>15821</v>
      </c>
    </row>
    <row r="46" spans="1:20" x14ac:dyDescent="0.2">
      <c r="A46" s="70">
        <f t="shared" si="4"/>
        <v>2044</v>
      </c>
      <c r="B46" s="107">
        <f t="shared" si="5"/>
        <v>52597</v>
      </c>
      <c r="C46" s="107">
        <f t="shared" si="16"/>
        <v>0</v>
      </c>
      <c r="D46" s="107">
        <f t="shared" si="17"/>
        <v>52704</v>
      </c>
      <c r="E46" s="107">
        <f t="shared" si="6"/>
        <v>52705</v>
      </c>
      <c r="F46" s="107">
        <f t="shared" si="7"/>
        <v>52718</v>
      </c>
      <c r="G46" s="107">
        <f t="shared" si="8"/>
        <v>52725</v>
      </c>
      <c r="H46" s="107">
        <f t="shared" si="9"/>
        <v>52743</v>
      </c>
      <c r="I46" s="107">
        <f t="shared" si="10"/>
        <v>52753</v>
      </c>
      <c r="J46" s="107">
        <f t="shared" si="2"/>
        <v>52754</v>
      </c>
      <c r="K46" s="107">
        <f t="shared" si="18"/>
        <v>52792</v>
      </c>
      <c r="L46" s="107">
        <f t="shared" si="11"/>
        <v>52824</v>
      </c>
      <c r="M46" s="107">
        <f t="shared" si="12"/>
        <v>52902</v>
      </c>
      <c r="N46" s="107">
        <f t="shared" si="13"/>
        <v>52912</v>
      </c>
      <c r="O46" s="107">
        <f t="shared" si="14"/>
        <v>52956</v>
      </c>
      <c r="P46" s="107">
        <f t="shared" si="15"/>
        <v>0</v>
      </c>
      <c r="S46">
        <v>1944</v>
      </c>
      <c r="T46" s="72">
        <v>16171</v>
      </c>
    </row>
    <row r="47" spans="1:20" x14ac:dyDescent="0.2">
      <c r="A47" s="70">
        <f t="shared" si="4"/>
        <v>2045</v>
      </c>
      <c r="B47" s="107">
        <f t="shared" si="5"/>
        <v>52963</v>
      </c>
      <c r="C47" s="107">
        <f t="shared" si="16"/>
        <v>0</v>
      </c>
      <c r="D47" s="107">
        <f t="shared" si="17"/>
        <v>53061</v>
      </c>
      <c r="E47" s="107">
        <f t="shared" si="6"/>
        <v>53062</v>
      </c>
      <c r="F47" s="107">
        <f t="shared" si="7"/>
        <v>53083</v>
      </c>
      <c r="G47" s="107">
        <f t="shared" si="8"/>
        <v>53090</v>
      </c>
      <c r="H47" s="107">
        <f t="shared" si="9"/>
        <v>53100</v>
      </c>
      <c r="I47" s="107">
        <f t="shared" si="10"/>
        <v>53110</v>
      </c>
      <c r="J47" s="107">
        <f t="shared" si="2"/>
        <v>53111</v>
      </c>
      <c r="K47" s="107">
        <f t="shared" si="18"/>
        <v>53157</v>
      </c>
      <c r="L47" s="107">
        <f t="shared" si="11"/>
        <v>53189</v>
      </c>
      <c r="M47" s="107">
        <f t="shared" si="12"/>
        <v>53267</v>
      </c>
      <c r="N47" s="107">
        <f t="shared" si="13"/>
        <v>53277</v>
      </c>
      <c r="O47" s="107">
        <f t="shared" si="14"/>
        <v>53321</v>
      </c>
      <c r="P47" s="107">
        <f t="shared" si="15"/>
        <v>0</v>
      </c>
      <c r="S47">
        <v>1945</v>
      </c>
      <c r="T47" s="72">
        <v>16528</v>
      </c>
    </row>
    <row r="48" spans="1:20" x14ac:dyDescent="0.2">
      <c r="A48" s="70">
        <f t="shared" si="4"/>
        <v>2046</v>
      </c>
      <c r="B48" s="107">
        <f t="shared" si="5"/>
        <v>53328</v>
      </c>
      <c r="C48" s="107">
        <f t="shared" si="16"/>
        <v>0</v>
      </c>
      <c r="D48" s="107">
        <f t="shared" si="17"/>
        <v>53411</v>
      </c>
      <c r="E48" s="107">
        <f t="shared" si="6"/>
        <v>53412</v>
      </c>
      <c r="F48" s="107">
        <f t="shared" si="7"/>
        <v>53448</v>
      </c>
      <c r="G48" s="107">
        <f t="shared" si="8"/>
        <v>53455</v>
      </c>
      <c r="H48" s="107">
        <f t="shared" si="9"/>
        <v>53450</v>
      </c>
      <c r="I48" s="107">
        <f t="shared" si="10"/>
        <v>53460</v>
      </c>
      <c r="J48" s="107">
        <f t="shared" si="2"/>
        <v>53461</v>
      </c>
      <c r="K48" s="107">
        <f t="shared" si="18"/>
        <v>53522</v>
      </c>
      <c r="L48" s="107">
        <f t="shared" si="11"/>
        <v>53554</v>
      </c>
      <c r="M48" s="107">
        <f t="shared" si="12"/>
        <v>53632</v>
      </c>
      <c r="N48" s="107">
        <f t="shared" si="13"/>
        <v>53642</v>
      </c>
      <c r="O48" s="107">
        <f t="shared" si="14"/>
        <v>53686</v>
      </c>
      <c r="P48" s="107">
        <f t="shared" si="15"/>
        <v>0</v>
      </c>
      <c r="S48">
        <v>1946</v>
      </c>
      <c r="T48" s="72">
        <v>16913</v>
      </c>
    </row>
    <row r="49" spans="1:20" x14ac:dyDescent="0.2">
      <c r="A49" s="70">
        <f t="shared" si="4"/>
        <v>2047</v>
      </c>
      <c r="B49" s="107">
        <f t="shared" si="5"/>
        <v>53693</v>
      </c>
      <c r="C49" s="107">
        <f t="shared" si="16"/>
        <v>0</v>
      </c>
      <c r="D49" s="107">
        <f t="shared" si="17"/>
        <v>53796</v>
      </c>
      <c r="E49" s="107">
        <f t="shared" si="6"/>
        <v>53797</v>
      </c>
      <c r="F49" s="107">
        <f t="shared" si="7"/>
        <v>53813</v>
      </c>
      <c r="G49" s="107">
        <f t="shared" si="8"/>
        <v>53820</v>
      </c>
      <c r="H49" s="107">
        <f t="shared" si="9"/>
        <v>53835</v>
      </c>
      <c r="I49" s="107">
        <f t="shared" si="10"/>
        <v>53845</v>
      </c>
      <c r="J49" s="107">
        <f t="shared" si="2"/>
        <v>53846</v>
      </c>
      <c r="K49" s="107">
        <f t="shared" si="18"/>
        <v>53887</v>
      </c>
      <c r="L49" s="107">
        <f t="shared" si="11"/>
        <v>53919</v>
      </c>
      <c r="M49" s="107">
        <f t="shared" si="12"/>
        <v>53997</v>
      </c>
      <c r="N49" s="107">
        <f t="shared" si="13"/>
        <v>54007</v>
      </c>
      <c r="O49" s="107">
        <f t="shared" si="14"/>
        <v>54051</v>
      </c>
      <c r="P49" s="107">
        <f t="shared" si="15"/>
        <v>0</v>
      </c>
      <c r="S49">
        <v>1947</v>
      </c>
      <c r="T49" s="72">
        <v>17263</v>
      </c>
    </row>
    <row r="50" spans="1:20" x14ac:dyDescent="0.2">
      <c r="A50" s="70">
        <f t="shared" si="4"/>
        <v>2048</v>
      </c>
      <c r="B50" s="107">
        <f t="shared" si="5"/>
        <v>54058</v>
      </c>
      <c r="C50" s="107">
        <f t="shared" si="16"/>
        <v>0</v>
      </c>
      <c r="D50" s="107">
        <f t="shared" si="17"/>
        <v>54153</v>
      </c>
      <c r="E50" s="107">
        <f t="shared" si="6"/>
        <v>54154</v>
      </c>
      <c r="F50" s="107">
        <f t="shared" si="7"/>
        <v>54179</v>
      </c>
      <c r="G50" s="107">
        <f t="shared" si="8"/>
        <v>54186</v>
      </c>
      <c r="H50" s="107">
        <f t="shared" si="9"/>
        <v>54192</v>
      </c>
      <c r="I50" s="107">
        <f t="shared" si="10"/>
        <v>54202</v>
      </c>
      <c r="J50" s="107">
        <f t="shared" si="2"/>
        <v>54203</v>
      </c>
      <c r="K50" s="107">
        <f t="shared" si="18"/>
        <v>54253</v>
      </c>
      <c r="L50" s="107">
        <f t="shared" si="11"/>
        <v>54285</v>
      </c>
      <c r="M50" s="107">
        <f t="shared" si="12"/>
        <v>54363</v>
      </c>
      <c r="N50" s="107">
        <f t="shared" si="13"/>
        <v>54373</v>
      </c>
      <c r="O50" s="107">
        <f t="shared" si="14"/>
        <v>54417</v>
      </c>
      <c r="P50" s="107">
        <f t="shared" si="15"/>
        <v>0</v>
      </c>
      <c r="S50">
        <v>1948</v>
      </c>
      <c r="T50" s="72">
        <v>17620</v>
      </c>
    </row>
    <row r="51" spans="1:20" x14ac:dyDescent="0.2">
      <c r="A51" s="70">
        <f t="shared" si="4"/>
        <v>2049</v>
      </c>
      <c r="B51" s="107">
        <f t="shared" si="5"/>
        <v>54424</v>
      </c>
      <c r="C51" s="107">
        <f t="shared" si="16"/>
        <v>0</v>
      </c>
      <c r="D51" s="107">
        <f t="shared" si="17"/>
        <v>54531</v>
      </c>
      <c r="E51" s="107">
        <f t="shared" si="6"/>
        <v>54532</v>
      </c>
      <c r="F51" s="107">
        <f t="shared" si="7"/>
        <v>54544</v>
      </c>
      <c r="G51" s="107">
        <f t="shared" si="8"/>
        <v>54551</v>
      </c>
      <c r="H51" s="107">
        <f t="shared" si="9"/>
        <v>54570</v>
      </c>
      <c r="I51" s="107">
        <f t="shared" si="10"/>
        <v>54580</v>
      </c>
      <c r="J51" s="107">
        <f t="shared" si="2"/>
        <v>54581</v>
      </c>
      <c r="K51" s="107">
        <f t="shared" si="18"/>
        <v>54618</v>
      </c>
      <c r="L51" s="107">
        <f t="shared" si="11"/>
        <v>54650</v>
      </c>
      <c r="M51" s="107">
        <f t="shared" si="12"/>
        <v>54728</v>
      </c>
      <c r="N51" s="107">
        <f t="shared" si="13"/>
        <v>54738</v>
      </c>
      <c r="O51" s="107">
        <f t="shared" si="14"/>
        <v>54782</v>
      </c>
      <c r="P51" s="107">
        <f t="shared" si="15"/>
        <v>0</v>
      </c>
      <c r="S51">
        <v>1949</v>
      </c>
      <c r="T51" s="72">
        <v>18005</v>
      </c>
    </row>
    <row r="52" spans="1:20" x14ac:dyDescent="0.2">
      <c r="A52" s="70">
        <f t="shared" si="4"/>
        <v>2050</v>
      </c>
      <c r="B52" s="107">
        <f t="shared" si="5"/>
        <v>54789</v>
      </c>
      <c r="C52" s="107">
        <f t="shared" si="16"/>
        <v>0</v>
      </c>
      <c r="D52" s="107">
        <f t="shared" si="17"/>
        <v>54888</v>
      </c>
      <c r="E52" s="107">
        <f t="shared" si="6"/>
        <v>54889</v>
      </c>
      <c r="F52" s="107">
        <f t="shared" si="7"/>
        <v>54909</v>
      </c>
      <c r="G52" s="107">
        <f t="shared" si="8"/>
        <v>54916</v>
      </c>
      <c r="H52" s="107">
        <f t="shared" si="9"/>
        <v>54927</v>
      </c>
      <c r="I52" s="107">
        <f t="shared" si="10"/>
        <v>54937</v>
      </c>
      <c r="J52" s="107">
        <f t="shared" si="2"/>
        <v>54938</v>
      </c>
      <c r="K52" s="107">
        <f t="shared" si="18"/>
        <v>54983</v>
      </c>
      <c r="L52" s="107">
        <f t="shared" si="11"/>
        <v>55015</v>
      </c>
      <c r="M52" s="107">
        <f t="shared" si="12"/>
        <v>55093</v>
      </c>
      <c r="N52" s="107">
        <f t="shared" si="13"/>
        <v>55103</v>
      </c>
      <c r="O52" s="107">
        <f t="shared" si="14"/>
        <v>55147</v>
      </c>
      <c r="P52" s="107">
        <f t="shared" si="15"/>
        <v>0</v>
      </c>
      <c r="S52">
        <v>1950</v>
      </c>
      <c r="T52" s="72">
        <v>18362</v>
      </c>
    </row>
    <row r="53" spans="1:20" x14ac:dyDescent="0.2">
      <c r="A53" s="70">
        <f t="shared" si="4"/>
        <v>2051</v>
      </c>
      <c r="B53" s="107">
        <f t="shared" si="5"/>
        <v>55154</v>
      </c>
      <c r="C53" s="107">
        <f t="shared" si="16"/>
        <v>0</v>
      </c>
      <c r="D53" s="107">
        <f t="shared" si="17"/>
        <v>55245</v>
      </c>
      <c r="E53" s="107">
        <f t="shared" si="6"/>
        <v>55246</v>
      </c>
      <c r="F53" s="107">
        <f t="shared" si="7"/>
        <v>55274</v>
      </c>
      <c r="G53" s="107">
        <f t="shared" si="8"/>
        <v>55281</v>
      </c>
      <c r="H53" s="107">
        <f t="shared" si="9"/>
        <v>55284</v>
      </c>
      <c r="I53" s="107">
        <f t="shared" si="10"/>
        <v>55294</v>
      </c>
      <c r="J53" s="107">
        <f t="shared" si="2"/>
        <v>55295</v>
      </c>
      <c r="K53" s="107">
        <f t="shared" si="18"/>
        <v>55348</v>
      </c>
      <c r="L53" s="107">
        <f t="shared" si="11"/>
        <v>55380</v>
      </c>
      <c r="M53" s="107">
        <f t="shared" si="12"/>
        <v>55458</v>
      </c>
      <c r="N53" s="107">
        <f t="shared" si="13"/>
        <v>55468</v>
      </c>
      <c r="O53" s="107">
        <f t="shared" si="14"/>
        <v>55512</v>
      </c>
      <c r="P53" s="107">
        <f t="shared" si="15"/>
        <v>0</v>
      </c>
      <c r="S53">
        <v>1951</v>
      </c>
      <c r="T53" s="72">
        <v>18712</v>
      </c>
    </row>
    <row r="54" spans="1:20" x14ac:dyDescent="0.2">
      <c r="A54" s="70">
        <f t="shared" si="4"/>
        <v>2052</v>
      </c>
      <c r="B54" s="107">
        <f t="shared" si="5"/>
        <v>55519</v>
      </c>
      <c r="C54" s="107">
        <f t="shared" si="16"/>
        <v>0</v>
      </c>
      <c r="D54" s="107">
        <f t="shared" si="17"/>
        <v>55630</v>
      </c>
      <c r="E54" s="107">
        <f t="shared" si="6"/>
        <v>55631</v>
      </c>
      <c r="F54" s="107">
        <f t="shared" si="7"/>
        <v>55640</v>
      </c>
      <c r="G54" s="107">
        <f t="shared" si="8"/>
        <v>55647</v>
      </c>
      <c r="H54" s="107">
        <f t="shared" si="9"/>
        <v>55669</v>
      </c>
      <c r="I54" s="107">
        <f t="shared" si="10"/>
        <v>55679</v>
      </c>
      <c r="J54" s="107">
        <f t="shared" si="2"/>
        <v>55680</v>
      </c>
      <c r="K54" s="107">
        <f t="shared" si="18"/>
        <v>55714</v>
      </c>
      <c r="L54" s="107">
        <f t="shared" si="11"/>
        <v>55746</v>
      </c>
      <c r="M54" s="107">
        <f t="shared" si="12"/>
        <v>55824</v>
      </c>
      <c r="N54" s="107">
        <f t="shared" si="13"/>
        <v>55834</v>
      </c>
      <c r="O54" s="107">
        <f t="shared" si="14"/>
        <v>55878</v>
      </c>
      <c r="P54" s="107">
        <f t="shared" si="15"/>
        <v>0</v>
      </c>
      <c r="S54">
        <v>1952</v>
      </c>
      <c r="T54" s="72">
        <v>19097</v>
      </c>
    </row>
    <row r="55" spans="1:20" x14ac:dyDescent="0.2">
      <c r="A55" s="70">
        <f t="shared" si="4"/>
        <v>2053</v>
      </c>
      <c r="B55" s="107">
        <f t="shared" si="5"/>
        <v>55885</v>
      </c>
      <c r="C55" s="107">
        <f t="shared" si="16"/>
        <v>0</v>
      </c>
      <c r="D55" s="107">
        <f t="shared" si="17"/>
        <v>55980</v>
      </c>
      <c r="E55" s="107">
        <f t="shared" si="6"/>
        <v>55981</v>
      </c>
      <c r="F55" s="107">
        <f t="shared" si="7"/>
        <v>56005</v>
      </c>
      <c r="G55" s="107">
        <f t="shared" si="8"/>
        <v>56012</v>
      </c>
      <c r="H55" s="107">
        <f t="shared" si="9"/>
        <v>56019</v>
      </c>
      <c r="I55" s="107">
        <f t="shared" si="10"/>
        <v>56029</v>
      </c>
      <c r="J55" s="107">
        <f t="shared" si="2"/>
        <v>56030</v>
      </c>
      <c r="K55" s="107">
        <f t="shared" si="18"/>
        <v>56079</v>
      </c>
      <c r="L55" s="107">
        <f t="shared" si="11"/>
        <v>56111</v>
      </c>
      <c r="M55" s="107">
        <f t="shared" si="12"/>
        <v>56189</v>
      </c>
      <c r="N55" s="107">
        <f t="shared" si="13"/>
        <v>56199</v>
      </c>
      <c r="O55" s="107">
        <f t="shared" si="14"/>
        <v>56243</v>
      </c>
      <c r="P55" s="107">
        <f t="shared" si="15"/>
        <v>0</v>
      </c>
      <c r="S55">
        <v>1953</v>
      </c>
      <c r="T55" s="72">
        <v>19454</v>
      </c>
    </row>
    <row r="56" spans="1:20" x14ac:dyDescent="0.2">
      <c r="A56" s="70">
        <f t="shared" si="4"/>
        <v>2054</v>
      </c>
      <c r="B56" s="107">
        <f t="shared" si="5"/>
        <v>56250</v>
      </c>
      <c r="C56" s="107">
        <f t="shared" si="16"/>
        <v>0</v>
      </c>
      <c r="D56" s="107">
        <f t="shared" si="17"/>
        <v>56337</v>
      </c>
      <c r="E56" s="107">
        <f t="shared" si="6"/>
        <v>56338</v>
      </c>
      <c r="F56" s="107">
        <f t="shared" si="7"/>
        <v>56370</v>
      </c>
      <c r="G56" s="107">
        <f t="shared" si="8"/>
        <v>56377</v>
      </c>
      <c r="H56" s="107">
        <f t="shared" si="9"/>
        <v>56376</v>
      </c>
      <c r="I56" s="107">
        <f t="shared" si="10"/>
        <v>56386</v>
      </c>
      <c r="J56" s="107">
        <f t="shared" si="2"/>
        <v>56387</v>
      </c>
      <c r="K56" s="107">
        <f t="shared" si="18"/>
        <v>56444</v>
      </c>
      <c r="L56" s="107">
        <f t="shared" si="11"/>
        <v>56476</v>
      </c>
      <c r="M56" s="107">
        <f t="shared" si="12"/>
        <v>56554</v>
      </c>
      <c r="N56" s="107">
        <f t="shared" si="13"/>
        <v>56564</v>
      </c>
      <c r="O56" s="107">
        <f t="shared" si="14"/>
        <v>56608</v>
      </c>
      <c r="P56" s="107">
        <f t="shared" si="15"/>
        <v>0</v>
      </c>
      <c r="S56">
        <v>1954</v>
      </c>
      <c r="T56" s="72">
        <v>19832</v>
      </c>
    </row>
    <row r="57" spans="1:20" x14ac:dyDescent="0.2">
      <c r="A57" s="70">
        <f t="shared" si="4"/>
        <v>2055</v>
      </c>
      <c r="B57" s="107">
        <f t="shared" si="5"/>
        <v>56615</v>
      </c>
      <c r="C57" s="107">
        <f t="shared" si="16"/>
        <v>0</v>
      </c>
      <c r="D57" s="107">
        <f t="shared" si="17"/>
        <v>56722</v>
      </c>
      <c r="E57" s="107">
        <f t="shared" si="6"/>
        <v>56723</v>
      </c>
      <c r="F57" s="107">
        <f t="shared" si="7"/>
        <v>56735</v>
      </c>
      <c r="G57" s="107">
        <f t="shared" si="8"/>
        <v>56742</v>
      </c>
      <c r="H57" s="107">
        <f t="shared" si="9"/>
        <v>56761</v>
      </c>
      <c r="I57" s="107">
        <f t="shared" si="10"/>
        <v>56771</v>
      </c>
      <c r="J57" s="107">
        <f t="shared" si="2"/>
        <v>56772</v>
      </c>
      <c r="K57" s="107">
        <f t="shared" si="18"/>
        <v>56809</v>
      </c>
      <c r="L57" s="107">
        <f t="shared" si="11"/>
        <v>56841</v>
      </c>
      <c r="M57" s="107">
        <f t="shared" si="12"/>
        <v>56919</v>
      </c>
      <c r="N57" s="107">
        <f t="shared" si="13"/>
        <v>56929</v>
      </c>
      <c r="O57" s="107">
        <f t="shared" si="14"/>
        <v>56973</v>
      </c>
      <c r="P57" s="107">
        <f t="shared" si="15"/>
        <v>0</v>
      </c>
      <c r="S57">
        <v>1955</v>
      </c>
      <c r="T57" s="72">
        <v>20189</v>
      </c>
    </row>
    <row r="58" spans="1:20" x14ac:dyDescent="0.2">
      <c r="A58" s="70">
        <f t="shared" si="4"/>
        <v>2056</v>
      </c>
      <c r="B58" s="107">
        <f t="shared" si="5"/>
        <v>56980</v>
      </c>
      <c r="C58" s="107">
        <f t="shared" si="16"/>
        <v>0</v>
      </c>
      <c r="D58" s="107">
        <f t="shared" si="17"/>
        <v>57072</v>
      </c>
      <c r="E58" s="107">
        <f t="shared" si="6"/>
        <v>57073</v>
      </c>
      <c r="F58" s="107">
        <f t="shared" si="7"/>
        <v>57101</v>
      </c>
      <c r="G58" s="107">
        <f t="shared" si="8"/>
        <v>57108</v>
      </c>
      <c r="H58" s="107">
        <f t="shared" si="9"/>
        <v>57111</v>
      </c>
      <c r="I58" s="107">
        <f t="shared" si="10"/>
        <v>57121</v>
      </c>
      <c r="J58" s="107">
        <f t="shared" si="2"/>
        <v>57122</v>
      </c>
      <c r="K58" s="107">
        <f t="shared" si="18"/>
        <v>57175</v>
      </c>
      <c r="L58" s="107">
        <f t="shared" si="11"/>
        <v>57207</v>
      </c>
      <c r="M58" s="107">
        <f t="shared" si="12"/>
        <v>57285</v>
      </c>
      <c r="N58" s="107">
        <f t="shared" si="13"/>
        <v>57295</v>
      </c>
      <c r="O58" s="107">
        <f t="shared" si="14"/>
        <v>57339</v>
      </c>
      <c r="P58" s="107">
        <f t="shared" si="15"/>
        <v>0</v>
      </c>
      <c r="S58">
        <v>1956</v>
      </c>
      <c r="T58" s="72">
        <v>20546</v>
      </c>
    </row>
    <row r="59" spans="1:20" x14ac:dyDescent="0.2">
      <c r="A59" s="70">
        <f t="shared" si="4"/>
        <v>2057</v>
      </c>
      <c r="B59" s="107">
        <f t="shared" si="5"/>
        <v>57346</v>
      </c>
      <c r="C59" s="107">
        <f t="shared" si="16"/>
        <v>0</v>
      </c>
      <c r="D59" s="107">
        <f t="shared" si="17"/>
        <v>57457</v>
      </c>
      <c r="E59" s="107">
        <f t="shared" si="6"/>
        <v>57458</v>
      </c>
      <c r="F59" s="107">
        <f t="shared" si="7"/>
        <v>57466</v>
      </c>
      <c r="G59" s="107">
        <f t="shared" si="8"/>
        <v>57473</v>
      </c>
      <c r="H59" s="107">
        <f t="shared" si="9"/>
        <v>57496</v>
      </c>
      <c r="I59" s="107">
        <f t="shared" si="10"/>
        <v>57506</v>
      </c>
      <c r="J59" s="107">
        <f t="shared" si="2"/>
        <v>57507</v>
      </c>
      <c r="K59" s="107">
        <f t="shared" si="18"/>
        <v>57540</v>
      </c>
      <c r="L59" s="107">
        <f t="shared" si="11"/>
        <v>57572</v>
      </c>
      <c r="M59" s="107">
        <f t="shared" si="12"/>
        <v>57650</v>
      </c>
      <c r="N59" s="107">
        <f t="shared" si="13"/>
        <v>57660</v>
      </c>
      <c r="O59" s="107">
        <f t="shared" si="14"/>
        <v>57704</v>
      </c>
      <c r="P59" s="107">
        <f t="shared" si="15"/>
        <v>0</v>
      </c>
      <c r="S59">
        <v>1957</v>
      </c>
      <c r="T59" s="72">
        <v>20931</v>
      </c>
    </row>
    <row r="60" spans="1:20" x14ac:dyDescent="0.2">
      <c r="A60" s="70">
        <f t="shared" si="4"/>
        <v>2058</v>
      </c>
      <c r="B60" s="107">
        <f t="shared" si="5"/>
        <v>57711</v>
      </c>
      <c r="C60" s="107">
        <f t="shared" si="16"/>
        <v>0</v>
      </c>
      <c r="D60" s="107">
        <f t="shared" si="17"/>
        <v>57814</v>
      </c>
      <c r="E60" s="107">
        <f t="shared" si="6"/>
        <v>57815</v>
      </c>
      <c r="F60" s="107">
        <f t="shared" si="7"/>
        <v>57831</v>
      </c>
      <c r="G60" s="107">
        <f t="shared" si="8"/>
        <v>57838</v>
      </c>
      <c r="H60" s="107">
        <f t="shared" si="9"/>
        <v>57853</v>
      </c>
      <c r="I60" s="107">
        <f t="shared" si="10"/>
        <v>57863</v>
      </c>
      <c r="J60" s="107">
        <f t="shared" si="2"/>
        <v>57864</v>
      </c>
      <c r="K60" s="107">
        <f t="shared" si="18"/>
        <v>57905</v>
      </c>
      <c r="L60" s="107">
        <f t="shared" si="11"/>
        <v>57937</v>
      </c>
      <c r="M60" s="107">
        <f t="shared" si="12"/>
        <v>58015</v>
      </c>
      <c r="N60" s="107">
        <f t="shared" si="13"/>
        <v>58025</v>
      </c>
      <c r="O60" s="107">
        <f t="shared" si="14"/>
        <v>58069</v>
      </c>
      <c r="P60" s="107">
        <f t="shared" si="15"/>
        <v>0</v>
      </c>
      <c r="S60">
        <v>1958</v>
      </c>
      <c r="T60" s="72">
        <v>21281</v>
      </c>
    </row>
    <row r="61" spans="1:20" x14ac:dyDescent="0.2">
      <c r="A61" s="70">
        <f t="shared" si="4"/>
        <v>2059</v>
      </c>
      <c r="B61" s="107">
        <f t="shared" si="5"/>
        <v>58076</v>
      </c>
      <c r="C61" s="107">
        <f t="shared" si="16"/>
        <v>0</v>
      </c>
      <c r="D61" s="107">
        <f t="shared" si="17"/>
        <v>58164</v>
      </c>
      <c r="E61" s="107">
        <f t="shared" si="6"/>
        <v>58165</v>
      </c>
      <c r="F61" s="107">
        <f t="shared" si="7"/>
        <v>58196</v>
      </c>
      <c r="G61" s="107">
        <f t="shared" si="8"/>
        <v>58203</v>
      </c>
      <c r="H61" s="107">
        <f t="shared" si="9"/>
        <v>58203</v>
      </c>
      <c r="I61" s="107">
        <f t="shared" si="10"/>
        <v>58213</v>
      </c>
      <c r="J61" s="107">
        <f t="shared" si="2"/>
        <v>58214</v>
      </c>
      <c r="K61" s="107">
        <f t="shared" si="18"/>
        <v>58270</v>
      </c>
      <c r="L61" s="107">
        <f t="shared" si="11"/>
        <v>58302</v>
      </c>
      <c r="M61" s="107">
        <f t="shared" si="12"/>
        <v>58380</v>
      </c>
      <c r="N61" s="107">
        <f t="shared" si="13"/>
        <v>58390</v>
      </c>
      <c r="O61" s="107">
        <f t="shared" si="14"/>
        <v>58434</v>
      </c>
      <c r="P61" s="107">
        <f t="shared" si="15"/>
        <v>0</v>
      </c>
      <c r="S61">
        <v>1959</v>
      </c>
      <c r="T61" s="72">
        <v>21638</v>
      </c>
    </row>
    <row r="62" spans="1:20" x14ac:dyDescent="0.2">
      <c r="A62" s="70">
        <f t="shared" si="4"/>
        <v>2060</v>
      </c>
      <c r="B62" s="107">
        <f t="shared" si="5"/>
        <v>58441</v>
      </c>
      <c r="C62" s="107">
        <f t="shared" si="16"/>
        <v>0</v>
      </c>
      <c r="D62" s="107">
        <f t="shared" si="17"/>
        <v>58549</v>
      </c>
      <c r="E62" s="107">
        <f t="shared" si="6"/>
        <v>58550</v>
      </c>
      <c r="F62" s="107">
        <f t="shared" si="7"/>
        <v>58562</v>
      </c>
      <c r="G62" s="107">
        <f t="shared" si="8"/>
        <v>58569</v>
      </c>
      <c r="H62" s="107">
        <f t="shared" si="9"/>
        <v>58588</v>
      </c>
      <c r="I62" s="107">
        <f t="shared" si="10"/>
        <v>58598</v>
      </c>
      <c r="J62" s="107">
        <f t="shared" si="2"/>
        <v>58599</v>
      </c>
      <c r="K62" s="107">
        <f t="shared" si="18"/>
        <v>58636</v>
      </c>
      <c r="L62" s="107">
        <f t="shared" si="11"/>
        <v>58668</v>
      </c>
      <c r="M62" s="107">
        <f t="shared" si="12"/>
        <v>58746</v>
      </c>
      <c r="N62" s="107">
        <f t="shared" si="13"/>
        <v>58756</v>
      </c>
      <c r="O62" s="107">
        <f t="shared" si="14"/>
        <v>58800</v>
      </c>
      <c r="P62" s="107">
        <f t="shared" si="15"/>
        <v>0</v>
      </c>
      <c r="S62">
        <v>1960</v>
      </c>
      <c r="T62" s="72">
        <v>22023</v>
      </c>
    </row>
    <row r="63" spans="1:20" x14ac:dyDescent="0.2">
      <c r="A63" s="70">
        <f t="shared" si="4"/>
        <v>2061</v>
      </c>
      <c r="B63" s="107">
        <f t="shared" si="5"/>
        <v>58807</v>
      </c>
      <c r="C63" s="107">
        <f t="shared" si="16"/>
        <v>0</v>
      </c>
      <c r="D63" s="107">
        <f t="shared" si="17"/>
        <v>58906</v>
      </c>
      <c r="E63" s="107">
        <f t="shared" si="6"/>
        <v>58907</v>
      </c>
      <c r="F63" s="107">
        <f t="shared" si="7"/>
        <v>58927</v>
      </c>
      <c r="G63" s="107">
        <f t="shared" si="8"/>
        <v>58934</v>
      </c>
      <c r="H63" s="107">
        <f t="shared" si="9"/>
        <v>58945</v>
      </c>
      <c r="I63" s="107">
        <f t="shared" si="10"/>
        <v>58955</v>
      </c>
      <c r="J63" s="107">
        <f t="shared" si="2"/>
        <v>58956</v>
      </c>
      <c r="K63" s="107">
        <f t="shared" si="18"/>
        <v>59001</v>
      </c>
      <c r="L63" s="107">
        <f t="shared" si="11"/>
        <v>59033</v>
      </c>
      <c r="M63" s="107">
        <f t="shared" si="12"/>
        <v>59111</v>
      </c>
      <c r="N63" s="107">
        <f t="shared" si="13"/>
        <v>59121</v>
      </c>
      <c r="O63" s="107">
        <f t="shared" si="14"/>
        <v>59165</v>
      </c>
      <c r="P63" s="107">
        <f t="shared" si="15"/>
        <v>0</v>
      </c>
      <c r="S63">
        <v>1961</v>
      </c>
      <c r="T63" s="72">
        <v>22373</v>
      </c>
    </row>
    <row r="64" spans="1:20" x14ac:dyDescent="0.2">
      <c r="A64" s="70">
        <f t="shared" si="4"/>
        <v>2062</v>
      </c>
      <c r="B64" s="107">
        <f t="shared" si="5"/>
        <v>59172</v>
      </c>
      <c r="C64" s="107">
        <f t="shared" si="16"/>
        <v>0</v>
      </c>
      <c r="D64" s="107">
        <f t="shared" si="17"/>
        <v>59256</v>
      </c>
      <c r="E64" s="107">
        <f t="shared" si="6"/>
        <v>59257</v>
      </c>
      <c r="F64" s="107">
        <f t="shared" si="7"/>
        <v>59292</v>
      </c>
      <c r="G64" s="107">
        <f t="shared" si="8"/>
        <v>59299</v>
      </c>
      <c r="H64" s="107">
        <f t="shared" si="9"/>
        <v>59295</v>
      </c>
      <c r="I64" s="107">
        <f t="shared" si="10"/>
        <v>59305</v>
      </c>
      <c r="J64" s="107">
        <f t="shared" si="2"/>
        <v>59306</v>
      </c>
      <c r="K64" s="107">
        <f t="shared" si="18"/>
        <v>59366</v>
      </c>
      <c r="L64" s="107">
        <f t="shared" si="11"/>
        <v>59398</v>
      </c>
      <c r="M64" s="107">
        <f t="shared" si="12"/>
        <v>59476</v>
      </c>
      <c r="N64" s="107">
        <f t="shared" si="13"/>
        <v>59486</v>
      </c>
      <c r="O64" s="107">
        <f t="shared" si="14"/>
        <v>59530</v>
      </c>
      <c r="P64" s="107">
        <f t="shared" si="15"/>
        <v>0</v>
      </c>
      <c r="S64">
        <v>1962</v>
      </c>
      <c r="T64" s="72">
        <v>22758</v>
      </c>
    </row>
    <row r="65" spans="1:20" x14ac:dyDescent="0.2">
      <c r="A65" s="70">
        <f t="shared" si="4"/>
        <v>2063</v>
      </c>
      <c r="B65" s="107">
        <f t="shared" si="5"/>
        <v>59537</v>
      </c>
      <c r="C65" s="107">
        <f t="shared" si="16"/>
        <v>0</v>
      </c>
      <c r="D65" s="107">
        <f t="shared" si="17"/>
        <v>59641</v>
      </c>
      <c r="E65" s="107">
        <f t="shared" si="6"/>
        <v>59642</v>
      </c>
      <c r="F65" s="107">
        <f t="shared" si="7"/>
        <v>59657</v>
      </c>
      <c r="G65" s="107">
        <f t="shared" si="8"/>
        <v>59664</v>
      </c>
      <c r="H65" s="107">
        <f t="shared" si="9"/>
        <v>59680</v>
      </c>
      <c r="I65" s="107">
        <f t="shared" si="10"/>
        <v>59690</v>
      </c>
      <c r="J65" s="107">
        <f t="shared" si="2"/>
        <v>59691</v>
      </c>
      <c r="K65" s="107">
        <f t="shared" si="18"/>
        <v>59731</v>
      </c>
      <c r="L65" s="107">
        <f t="shared" si="11"/>
        <v>59763</v>
      </c>
      <c r="M65" s="107">
        <f t="shared" si="12"/>
        <v>59841</v>
      </c>
      <c r="N65" s="107">
        <f t="shared" si="13"/>
        <v>59851</v>
      </c>
      <c r="O65" s="107">
        <f t="shared" si="14"/>
        <v>59895</v>
      </c>
      <c r="P65" s="107">
        <f t="shared" si="15"/>
        <v>0</v>
      </c>
      <c r="S65">
        <v>1963</v>
      </c>
      <c r="T65" s="72">
        <v>23115</v>
      </c>
    </row>
    <row r="66" spans="1:20" x14ac:dyDescent="0.2">
      <c r="A66" s="70">
        <f t="shared" si="4"/>
        <v>2064</v>
      </c>
      <c r="B66" s="107">
        <f t="shared" si="5"/>
        <v>59902</v>
      </c>
      <c r="C66" s="107">
        <f t="shared" ref="C66:C97" si="19">IF(OR(mode_suisse,AND(mode_Alsace,mode_France)),D66-2,0)</f>
        <v>0</v>
      </c>
      <c r="D66" s="107">
        <f t="shared" ref="D66:D97" si="20">VLOOKUP(A66,table_Paques,2,0)</f>
        <v>59998</v>
      </c>
      <c r="E66" s="107">
        <f t="shared" si="6"/>
        <v>59999</v>
      </c>
      <c r="F66" s="107">
        <f t="shared" si="7"/>
        <v>60023</v>
      </c>
      <c r="G66" s="107">
        <f t="shared" si="8"/>
        <v>60030</v>
      </c>
      <c r="H66" s="107">
        <f t="shared" si="9"/>
        <v>60037</v>
      </c>
      <c r="I66" s="107">
        <f t="shared" si="10"/>
        <v>60047</v>
      </c>
      <c r="J66" s="107">
        <f t="shared" ref="J66:J102" si="21">(I66+1)*NOT(sans_pentecote)</f>
        <v>60048</v>
      </c>
      <c r="K66" s="107">
        <f t="shared" ref="K66:K97" si="22">DATE($A66,MONTH(fete_nat),DAY(fete_nat))</f>
        <v>60097</v>
      </c>
      <c r="L66" s="107">
        <f t="shared" si="11"/>
        <v>60129</v>
      </c>
      <c r="M66" s="107">
        <f t="shared" si="12"/>
        <v>60207</v>
      </c>
      <c r="N66" s="107">
        <f t="shared" si="13"/>
        <v>60217</v>
      </c>
      <c r="O66" s="107">
        <f t="shared" si="14"/>
        <v>60261</v>
      </c>
      <c r="P66" s="107">
        <f t="shared" si="15"/>
        <v>0</v>
      </c>
      <c r="S66">
        <v>1964</v>
      </c>
      <c r="T66" s="72">
        <v>23465</v>
      </c>
    </row>
    <row r="67" spans="1:20" x14ac:dyDescent="0.2">
      <c r="A67" s="70">
        <f t="shared" ref="A67:A102" si="23">IF(sans_fériés,0,A66+1)</f>
        <v>2065</v>
      </c>
      <c r="B67" s="107">
        <f t="shared" ref="B67:B102" si="24">DATE(A67,1,1)</f>
        <v>60268</v>
      </c>
      <c r="C67" s="107">
        <f t="shared" si="19"/>
        <v>0</v>
      </c>
      <c r="D67" s="107">
        <f t="shared" si="20"/>
        <v>60355</v>
      </c>
      <c r="E67" s="107">
        <f t="shared" ref="E67:E102" si="25">D67+1</f>
        <v>60356</v>
      </c>
      <c r="F67" s="107">
        <f t="shared" ref="F67:F102" si="26">DATE(A67,5,1)</f>
        <v>60388</v>
      </c>
      <c r="G67" s="107">
        <f t="shared" ref="G67:G102" si="27">IF(G$1,DATE($A67,MONTH(G$1),DAY(G$1)),0)</f>
        <v>60395</v>
      </c>
      <c r="H67" s="107">
        <f t="shared" ref="H67:H102" si="28">E67+38</f>
        <v>60394</v>
      </c>
      <c r="I67" s="107">
        <f t="shared" ref="I67:I102" si="29">(D67+49)</f>
        <v>60404</v>
      </c>
      <c r="J67" s="107">
        <f t="shared" si="21"/>
        <v>60405</v>
      </c>
      <c r="K67" s="107">
        <f t="shared" si="22"/>
        <v>60462</v>
      </c>
      <c r="L67" s="107">
        <f t="shared" ref="L67:L102" si="30">DATE($A67,8,15)</f>
        <v>60494</v>
      </c>
      <c r="M67" s="107">
        <f t="shared" ref="M67:M102" si="31">DATE($A67,11,1)</f>
        <v>60572</v>
      </c>
      <c r="N67" s="107">
        <f t="shared" ref="N67:N102" si="32">IF(N$1,DATE($A67,MONTH(N$1),DAY(N$1)),0)</f>
        <v>60582</v>
      </c>
      <c r="O67" s="107">
        <f t="shared" ref="O67:O102" si="33">DATE($A67,12,25)</f>
        <v>60626</v>
      </c>
      <c r="P67" s="107">
        <f t="shared" ref="P67:P102" si="34">IF(P$1,DATE($A67,MONTH(P$1),DAY(P$1)),0)</f>
        <v>0</v>
      </c>
      <c r="S67">
        <v>1965</v>
      </c>
      <c r="T67" s="72">
        <v>23850</v>
      </c>
    </row>
    <row r="68" spans="1:20" x14ac:dyDescent="0.2">
      <c r="A68" s="70">
        <f t="shared" si="23"/>
        <v>2066</v>
      </c>
      <c r="B68" s="107">
        <f t="shared" si="24"/>
        <v>60633</v>
      </c>
      <c r="C68" s="107">
        <f t="shared" si="19"/>
        <v>0</v>
      </c>
      <c r="D68" s="107">
        <f t="shared" si="20"/>
        <v>60733</v>
      </c>
      <c r="E68" s="107">
        <f t="shared" si="25"/>
        <v>60734</v>
      </c>
      <c r="F68" s="107">
        <f t="shared" si="26"/>
        <v>60753</v>
      </c>
      <c r="G68" s="107">
        <f t="shared" si="27"/>
        <v>60760</v>
      </c>
      <c r="H68" s="107">
        <f t="shared" si="28"/>
        <v>60772</v>
      </c>
      <c r="I68" s="107">
        <f t="shared" si="29"/>
        <v>60782</v>
      </c>
      <c r="J68" s="107">
        <f t="shared" si="21"/>
        <v>60783</v>
      </c>
      <c r="K68" s="107">
        <f t="shared" si="22"/>
        <v>60827</v>
      </c>
      <c r="L68" s="107">
        <f t="shared" si="30"/>
        <v>60859</v>
      </c>
      <c r="M68" s="107">
        <f t="shared" si="31"/>
        <v>60937</v>
      </c>
      <c r="N68" s="107">
        <f t="shared" si="32"/>
        <v>60947</v>
      </c>
      <c r="O68" s="107">
        <f t="shared" si="33"/>
        <v>60991</v>
      </c>
      <c r="P68" s="107">
        <f t="shared" si="34"/>
        <v>0</v>
      </c>
      <c r="S68">
        <v>1966</v>
      </c>
      <c r="T68" s="72">
        <v>24207</v>
      </c>
    </row>
    <row r="69" spans="1:20" x14ac:dyDescent="0.2">
      <c r="A69" s="70">
        <f t="shared" si="23"/>
        <v>2067</v>
      </c>
      <c r="B69" s="107">
        <f t="shared" si="24"/>
        <v>60998</v>
      </c>
      <c r="C69" s="107">
        <f t="shared" si="19"/>
        <v>0</v>
      </c>
      <c r="D69" s="107">
        <f t="shared" si="20"/>
        <v>61090</v>
      </c>
      <c r="E69" s="107">
        <f t="shared" si="25"/>
        <v>61091</v>
      </c>
      <c r="F69" s="107">
        <f t="shared" si="26"/>
        <v>61118</v>
      </c>
      <c r="G69" s="107">
        <f t="shared" si="27"/>
        <v>61125</v>
      </c>
      <c r="H69" s="107">
        <f t="shared" si="28"/>
        <v>61129</v>
      </c>
      <c r="I69" s="107">
        <f t="shared" si="29"/>
        <v>61139</v>
      </c>
      <c r="J69" s="107">
        <f t="shared" si="21"/>
        <v>61140</v>
      </c>
      <c r="K69" s="107">
        <f t="shared" si="22"/>
        <v>61192</v>
      </c>
      <c r="L69" s="107">
        <f t="shared" si="30"/>
        <v>61224</v>
      </c>
      <c r="M69" s="107">
        <f t="shared" si="31"/>
        <v>61302</v>
      </c>
      <c r="N69" s="107">
        <f t="shared" si="32"/>
        <v>61312</v>
      </c>
      <c r="O69" s="107">
        <f t="shared" si="33"/>
        <v>61356</v>
      </c>
      <c r="P69" s="107">
        <f t="shared" si="34"/>
        <v>0</v>
      </c>
      <c r="S69">
        <v>1967</v>
      </c>
      <c r="T69" s="72">
        <v>24557</v>
      </c>
    </row>
    <row r="70" spans="1:20" x14ac:dyDescent="0.2">
      <c r="A70" s="70">
        <f t="shared" si="23"/>
        <v>2068</v>
      </c>
      <c r="B70" s="107">
        <f t="shared" si="24"/>
        <v>61363</v>
      </c>
      <c r="C70" s="107">
        <f t="shared" si="19"/>
        <v>0</v>
      </c>
      <c r="D70" s="107">
        <f t="shared" si="20"/>
        <v>61475</v>
      </c>
      <c r="E70" s="107">
        <f t="shared" si="25"/>
        <v>61476</v>
      </c>
      <c r="F70" s="107">
        <f t="shared" si="26"/>
        <v>61484</v>
      </c>
      <c r="G70" s="107">
        <f t="shared" si="27"/>
        <v>61491</v>
      </c>
      <c r="H70" s="107">
        <f t="shared" si="28"/>
        <v>61514</v>
      </c>
      <c r="I70" s="107">
        <f t="shared" si="29"/>
        <v>61524</v>
      </c>
      <c r="J70" s="107">
        <f t="shared" si="21"/>
        <v>61525</v>
      </c>
      <c r="K70" s="107">
        <f t="shared" si="22"/>
        <v>61558</v>
      </c>
      <c r="L70" s="107">
        <f t="shared" si="30"/>
        <v>61590</v>
      </c>
      <c r="M70" s="107">
        <f t="shared" si="31"/>
        <v>61668</v>
      </c>
      <c r="N70" s="107">
        <f t="shared" si="32"/>
        <v>61678</v>
      </c>
      <c r="O70" s="107">
        <f t="shared" si="33"/>
        <v>61722</v>
      </c>
      <c r="P70" s="107">
        <f t="shared" si="34"/>
        <v>0</v>
      </c>
      <c r="S70">
        <v>1968</v>
      </c>
      <c r="T70" s="72">
        <v>24942</v>
      </c>
    </row>
    <row r="71" spans="1:20" x14ac:dyDescent="0.2">
      <c r="A71" s="70">
        <f t="shared" si="23"/>
        <v>2069</v>
      </c>
      <c r="B71" s="107">
        <f t="shared" si="24"/>
        <v>61729</v>
      </c>
      <c r="C71" s="107">
        <f t="shared" si="19"/>
        <v>0</v>
      </c>
      <c r="D71" s="107">
        <f t="shared" si="20"/>
        <v>61832</v>
      </c>
      <c r="E71" s="107">
        <f t="shared" si="25"/>
        <v>61833</v>
      </c>
      <c r="F71" s="107">
        <f t="shared" si="26"/>
        <v>61849</v>
      </c>
      <c r="G71" s="107">
        <f t="shared" si="27"/>
        <v>61856</v>
      </c>
      <c r="H71" s="107">
        <f t="shared" si="28"/>
        <v>61871</v>
      </c>
      <c r="I71" s="107">
        <f t="shared" si="29"/>
        <v>61881</v>
      </c>
      <c r="J71" s="107">
        <f t="shared" si="21"/>
        <v>61882</v>
      </c>
      <c r="K71" s="107">
        <f t="shared" si="22"/>
        <v>61923</v>
      </c>
      <c r="L71" s="107">
        <f t="shared" si="30"/>
        <v>61955</v>
      </c>
      <c r="M71" s="107">
        <f t="shared" si="31"/>
        <v>62033</v>
      </c>
      <c r="N71" s="107">
        <f t="shared" si="32"/>
        <v>62043</v>
      </c>
      <c r="O71" s="107">
        <f t="shared" si="33"/>
        <v>62087</v>
      </c>
      <c r="P71" s="107">
        <f t="shared" si="34"/>
        <v>0</v>
      </c>
      <c r="S71">
        <v>1969</v>
      </c>
      <c r="T71" s="72">
        <v>25299</v>
      </c>
    </row>
    <row r="72" spans="1:20" x14ac:dyDescent="0.2">
      <c r="A72" s="70">
        <f t="shared" si="23"/>
        <v>2070</v>
      </c>
      <c r="B72" s="107">
        <f t="shared" si="24"/>
        <v>62094</v>
      </c>
      <c r="C72" s="107">
        <f t="shared" si="19"/>
        <v>0</v>
      </c>
      <c r="D72" s="107">
        <f t="shared" si="20"/>
        <v>62182</v>
      </c>
      <c r="E72" s="107">
        <f t="shared" si="25"/>
        <v>62183</v>
      </c>
      <c r="F72" s="107">
        <f t="shared" si="26"/>
        <v>62214</v>
      </c>
      <c r="G72" s="107">
        <f t="shared" si="27"/>
        <v>62221</v>
      </c>
      <c r="H72" s="107">
        <f t="shared" si="28"/>
        <v>62221</v>
      </c>
      <c r="I72" s="107">
        <f t="shared" si="29"/>
        <v>62231</v>
      </c>
      <c r="J72" s="107">
        <f t="shared" si="21"/>
        <v>62232</v>
      </c>
      <c r="K72" s="107">
        <f t="shared" si="22"/>
        <v>62288</v>
      </c>
      <c r="L72" s="107">
        <f t="shared" si="30"/>
        <v>62320</v>
      </c>
      <c r="M72" s="107">
        <f t="shared" si="31"/>
        <v>62398</v>
      </c>
      <c r="N72" s="107">
        <f t="shared" si="32"/>
        <v>62408</v>
      </c>
      <c r="O72" s="107">
        <f t="shared" si="33"/>
        <v>62452</v>
      </c>
      <c r="P72" s="107">
        <f t="shared" si="34"/>
        <v>0</v>
      </c>
      <c r="S72">
        <v>1970</v>
      </c>
      <c r="T72" s="72">
        <v>25656</v>
      </c>
    </row>
    <row r="73" spans="1:20" x14ac:dyDescent="0.2">
      <c r="A73" s="70">
        <f t="shared" si="23"/>
        <v>2071</v>
      </c>
      <c r="B73" s="107">
        <f t="shared" si="24"/>
        <v>62459</v>
      </c>
      <c r="C73" s="107">
        <f t="shared" si="19"/>
        <v>0</v>
      </c>
      <c r="D73" s="107">
        <f t="shared" si="20"/>
        <v>62567</v>
      </c>
      <c r="E73" s="107">
        <f t="shared" si="25"/>
        <v>62568</v>
      </c>
      <c r="F73" s="107">
        <f t="shared" si="26"/>
        <v>62579</v>
      </c>
      <c r="G73" s="107">
        <f t="shared" si="27"/>
        <v>62586</v>
      </c>
      <c r="H73" s="107">
        <f t="shared" si="28"/>
        <v>62606</v>
      </c>
      <c r="I73" s="107">
        <f t="shared" si="29"/>
        <v>62616</v>
      </c>
      <c r="J73" s="107">
        <f t="shared" si="21"/>
        <v>62617</v>
      </c>
      <c r="K73" s="107">
        <f t="shared" si="22"/>
        <v>62653</v>
      </c>
      <c r="L73" s="107">
        <f t="shared" si="30"/>
        <v>62685</v>
      </c>
      <c r="M73" s="107">
        <f t="shared" si="31"/>
        <v>62763</v>
      </c>
      <c r="N73" s="107">
        <f t="shared" si="32"/>
        <v>62773</v>
      </c>
      <c r="O73" s="107">
        <f t="shared" si="33"/>
        <v>62817</v>
      </c>
      <c r="P73" s="107">
        <f t="shared" si="34"/>
        <v>0</v>
      </c>
      <c r="S73">
        <v>1971</v>
      </c>
      <c r="T73" s="72">
        <v>26034</v>
      </c>
    </row>
    <row r="74" spans="1:20" x14ac:dyDescent="0.2">
      <c r="A74" s="70">
        <f t="shared" si="23"/>
        <v>2072</v>
      </c>
      <c r="B74" s="107">
        <f t="shared" si="24"/>
        <v>62824</v>
      </c>
      <c r="C74" s="107">
        <f t="shared" si="19"/>
        <v>0</v>
      </c>
      <c r="D74" s="107">
        <f t="shared" si="20"/>
        <v>62924</v>
      </c>
      <c r="E74" s="107">
        <f t="shared" si="25"/>
        <v>62925</v>
      </c>
      <c r="F74" s="107">
        <f t="shared" si="26"/>
        <v>62945</v>
      </c>
      <c r="G74" s="107">
        <f t="shared" si="27"/>
        <v>62952</v>
      </c>
      <c r="H74" s="107">
        <f t="shared" si="28"/>
        <v>62963</v>
      </c>
      <c r="I74" s="107">
        <f t="shared" si="29"/>
        <v>62973</v>
      </c>
      <c r="J74" s="107">
        <f t="shared" si="21"/>
        <v>62974</v>
      </c>
      <c r="K74" s="107">
        <f t="shared" si="22"/>
        <v>63019</v>
      </c>
      <c r="L74" s="107">
        <f t="shared" si="30"/>
        <v>63051</v>
      </c>
      <c r="M74" s="107">
        <f t="shared" si="31"/>
        <v>63129</v>
      </c>
      <c r="N74" s="107">
        <f t="shared" si="32"/>
        <v>63139</v>
      </c>
      <c r="O74" s="107">
        <f t="shared" si="33"/>
        <v>63183</v>
      </c>
      <c r="P74" s="107">
        <f t="shared" si="34"/>
        <v>0</v>
      </c>
      <c r="S74">
        <v>1972</v>
      </c>
      <c r="T74" s="72">
        <v>26391</v>
      </c>
    </row>
    <row r="75" spans="1:20" x14ac:dyDescent="0.2">
      <c r="A75" s="70">
        <f t="shared" si="23"/>
        <v>2073</v>
      </c>
      <c r="B75" s="107">
        <f t="shared" si="24"/>
        <v>63190</v>
      </c>
      <c r="C75" s="107">
        <f t="shared" si="19"/>
        <v>0</v>
      </c>
      <c r="D75" s="107">
        <f t="shared" si="20"/>
        <v>63274</v>
      </c>
      <c r="E75" s="107">
        <f t="shared" si="25"/>
        <v>63275</v>
      </c>
      <c r="F75" s="107">
        <f t="shared" si="26"/>
        <v>63310</v>
      </c>
      <c r="G75" s="107">
        <f t="shared" si="27"/>
        <v>63317</v>
      </c>
      <c r="H75" s="107">
        <f t="shared" si="28"/>
        <v>63313</v>
      </c>
      <c r="I75" s="107">
        <f t="shared" si="29"/>
        <v>63323</v>
      </c>
      <c r="J75" s="107">
        <f t="shared" si="21"/>
        <v>63324</v>
      </c>
      <c r="K75" s="107">
        <f t="shared" si="22"/>
        <v>63384</v>
      </c>
      <c r="L75" s="107">
        <f t="shared" si="30"/>
        <v>63416</v>
      </c>
      <c r="M75" s="107">
        <f t="shared" si="31"/>
        <v>63494</v>
      </c>
      <c r="N75" s="107">
        <f t="shared" si="32"/>
        <v>63504</v>
      </c>
      <c r="O75" s="107">
        <f t="shared" si="33"/>
        <v>63548</v>
      </c>
      <c r="P75" s="107">
        <f t="shared" si="34"/>
        <v>0</v>
      </c>
      <c r="S75">
        <v>1973</v>
      </c>
      <c r="T75" s="72">
        <v>26776</v>
      </c>
    </row>
    <row r="76" spans="1:20" x14ac:dyDescent="0.2">
      <c r="A76" s="70">
        <f t="shared" si="23"/>
        <v>2074</v>
      </c>
      <c r="B76" s="107">
        <f t="shared" si="24"/>
        <v>63555</v>
      </c>
      <c r="C76" s="107">
        <f t="shared" si="19"/>
        <v>0</v>
      </c>
      <c r="D76" s="107">
        <f t="shared" si="20"/>
        <v>63659</v>
      </c>
      <c r="E76" s="107">
        <f t="shared" si="25"/>
        <v>63660</v>
      </c>
      <c r="F76" s="107">
        <f t="shared" si="26"/>
        <v>63675</v>
      </c>
      <c r="G76" s="107">
        <f t="shared" si="27"/>
        <v>63682</v>
      </c>
      <c r="H76" s="107">
        <f t="shared" si="28"/>
        <v>63698</v>
      </c>
      <c r="I76" s="107">
        <f t="shared" si="29"/>
        <v>63708</v>
      </c>
      <c r="J76" s="107">
        <f t="shared" si="21"/>
        <v>63709</v>
      </c>
      <c r="K76" s="107">
        <f t="shared" si="22"/>
        <v>63749</v>
      </c>
      <c r="L76" s="107">
        <f t="shared" si="30"/>
        <v>63781</v>
      </c>
      <c r="M76" s="107">
        <f t="shared" si="31"/>
        <v>63859</v>
      </c>
      <c r="N76" s="107">
        <f t="shared" si="32"/>
        <v>63869</v>
      </c>
      <c r="O76" s="107">
        <f t="shared" si="33"/>
        <v>63913</v>
      </c>
      <c r="P76" s="107">
        <f t="shared" si="34"/>
        <v>0</v>
      </c>
      <c r="S76">
        <v>1974</v>
      </c>
      <c r="T76" s="72">
        <v>27133</v>
      </c>
    </row>
    <row r="77" spans="1:20" x14ac:dyDescent="0.2">
      <c r="A77" s="70">
        <f t="shared" si="23"/>
        <v>2075</v>
      </c>
      <c r="B77" s="107">
        <f t="shared" si="24"/>
        <v>63920</v>
      </c>
      <c r="C77" s="107">
        <f t="shared" si="19"/>
        <v>0</v>
      </c>
      <c r="D77" s="107">
        <f t="shared" si="20"/>
        <v>64016</v>
      </c>
      <c r="E77" s="107">
        <f t="shared" si="25"/>
        <v>64017</v>
      </c>
      <c r="F77" s="107">
        <f t="shared" si="26"/>
        <v>64040</v>
      </c>
      <c r="G77" s="107">
        <f t="shared" si="27"/>
        <v>64047</v>
      </c>
      <c r="H77" s="107">
        <f t="shared" si="28"/>
        <v>64055</v>
      </c>
      <c r="I77" s="107">
        <f t="shared" si="29"/>
        <v>64065</v>
      </c>
      <c r="J77" s="107">
        <f t="shared" si="21"/>
        <v>64066</v>
      </c>
      <c r="K77" s="107">
        <f t="shared" si="22"/>
        <v>64114</v>
      </c>
      <c r="L77" s="107">
        <f t="shared" si="30"/>
        <v>64146</v>
      </c>
      <c r="M77" s="107">
        <f t="shared" si="31"/>
        <v>64224</v>
      </c>
      <c r="N77" s="107">
        <f t="shared" si="32"/>
        <v>64234</v>
      </c>
      <c r="O77" s="107">
        <f t="shared" si="33"/>
        <v>64278</v>
      </c>
      <c r="P77" s="107">
        <f t="shared" si="34"/>
        <v>0</v>
      </c>
      <c r="S77">
        <v>1975</v>
      </c>
      <c r="T77" s="72">
        <v>27483</v>
      </c>
    </row>
    <row r="78" spans="1:20" x14ac:dyDescent="0.2">
      <c r="A78" s="70">
        <f t="shared" si="23"/>
        <v>2076</v>
      </c>
      <c r="B78" s="107">
        <f t="shared" si="24"/>
        <v>64285</v>
      </c>
      <c r="C78" s="107">
        <f t="shared" si="19"/>
        <v>0</v>
      </c>
      <c r="D78" s="107">
        <f t="shared" si="20"/>
        <v>64394</v>
      </c>
      <c r="E78" s="107">
        <f t="shared" si="25"/>
        <v>64395</v>
      </c>
      <c r="F78" s="107">
        <f t="shared" si="26"/>
        <v>64406</v>
      </c>
      <c r="G78" s="107">
        <f t="shared" si="27"/>
        <v>64413</v>
      </c>
      <c r="H78" s="107">
        <f t="shared" si="28"/>
        <v>64433</v>
      </c>
      <c r="I78" s="107">
        <f t="shared" si="29"/>
        <v>64443</v>
      </c>
      <c r="J78" s="107">
        <f t="shared" si="21"/>
        <v>64444</v>
      </c>
      <c r="K78" s="107">
        <f t="shared" si="22"/>
        <v>64480</v>
      </c>
      <c r="L78" s="107">
        <f t="shared" si="30"/>
        <v>64512</v>
      </c>
      <c r="M78" s="107">
        <f t="shared" si="31"/>
        <v>64590</v>
      </c>
      <c r="N78" s="107">
        <f t="shared" si="32"/>
        <v>64600</v>
      </c>
      <c r="O78" s="107">
        <f t="shared" si="33"/>
        <v>64644</v>
      </c>
      <c r="P78" s="107">
        <f t="shared" si="34"/>
        <v>0</v>
      </c>
      <c r="S78">
        <v>1976</v>
      </c>
      <c r="T78" s="72">
        <v>27868</v>
      </c>
    </row>
    <row r="79" spans="1:20" x14ac:dyDescent="0.2">
      <c r="A79" s="70">
        <f t="shared" si="23"/>
        <v>2077</v>
      </c>
      <c r="B79" s="107">
        <f t="shared" si="24"/>
        <v>64651</v>
      </c>
      <c r="C79" s="107">
        <f t="shared" si="19"/>
        <v>0</v>
      </c>
      <c r="D79" s="107">
        <f t="shared" si="20"/>
        <v>64751</v>
      </c>
      <c r="E79" s="107">
        <f t="shared" si="25"/>
        <v>64752</v>
      </c>
      <c r="F79" s="107">
        <f t="shared" si="26"/>
        <v>64771</v>
      </c>
      <c r="G79" s="107">
        <f t="shared" si="27"/>
        <v>64778</v>
      </c>
      <c r="H79" s="107">
        <f t="shared" si="28"/>
        <v>64790</v>
      </c>
      <c r="I79" s="107">
        <f t="shared" si="29"/>
        <v>64800</v>
      </c>
      <c r="J79" s="107">
        <f t="shared" si="21"/>
        <v>64801</v>
      </c>
      <c r="K79" s="107">
        <f t="shared" si="22"/>
        <v>64845</v>
      </c>
      <c r="L79" s="107">
        <f t="shared" si="30"/>
        <v>64877</v>
      </c>
      <c r="M79" s="107">
        <f t="shared" si="31"/>
        <v>64955</v>
      </c>
      <c r="N79" s="107">
        <f t="shared" si="32"/>
        <v>64965</v>
      </c>
      <c r="O79" s="107">
        <f t="shared" si="33"/>
        <v>65009</v>
      </c>
      <c r="P79" s="107">
        <f t="shared" si="34"/>
        <v>0</v>
      </c>
      <c r="S79">
        <v>1977</v>
      </c>
      <c r="T79" s="72">
        <v>28225</v>
      </c>
    </row>
    <row r="80" spans="1:20" x14ac:dyDescent="0.2">
      <c r="A80" s="70">
        <f t="shared" si="23"/>
        <v>2078</v>
      </c>
      <c r="B80" s="107">
        <f t="shared" si="24"/>
        <v>65016</v>
      </c>
      <c r="C80" s="107">
        <f t="shared" si="19"/>
        <v>0</v>
      </c>
      <c r="D80" s="107">
        <f t="shared" si="20"/>
        <v>65108</v>
      </c>
      <c r="E80" s="107">
        <f t="shared" si="25"/>
        <v>65109</v>
      </c>
      <c r="F80" s="107">
        <f t="shared" si="26"/>
        <v>65136</v>
      </c>
      <c r="G80" s="107">
        <f t="shared" si="27"/>
        <v>65143</v>
      </c>
      <c r="H80" s="107">
        <f t="shared" si="28"/>
        <v>65147</v>
      </c>
      <c r="I80" s="107">
        <f t="shared" si="29"/>
        <v>65157</v>
      </c>
      <c r="J80" s="107">
        <f t="shared" si="21"/>
        <v>65158</v>
      </c>
      <c r="K80" s="107">
        <f t="shared" si="22"/>
        <v>65210</v>
      </c>
      <c r="L80" s="107">
        <f t="shared" si="30"/>
        <v>65242</v>
      </c>
      <c r="M80" s="107">
        <f t="shared" si="31"/>
        <v>65320</v>
      </c>
      <c r="N80" s="107">
        <f t="shared" si="32"/>
        <v>65330</v>
      </c>
      <c r="O80" s="107">
        <f t="shared" si="33"/>
        <v>65374</v>
      </c>
      <c r="P80" s="107">
        <f t="shared" si="34"/>
        <v>0</v>
      </c>
      <c r="S80">
        <v>1978</v>
      </c>
      <c r="T80" s="72">
        <v>28575</v>
      </c>
    </row>
    <row r="81" spans="1:20" x14ac:dyDescent="0.2">
      <c r="A81" s="70">
        <f t="shared" si="23"/>
        <v>2079</v>
      </c>
      <c r="B81" s="107">
        <f t="shared" si="24"/>
        <v>65381</v>
      </c>
      <c r="C81" s="107">
        <f t="shared" si="19"/>
        <v>0</v>
      </c>
      <c r="D81" s="107">
        <f t="shared" si="20"/>
        <v>65493</v>
      </c>
      <c r="E81" s="107">
        <f t="shared" si="25"/>
        <v>65494</v>
      </c>
      <c r="F81" s="107">
        <f t="shared" si="26"/>
        <v>65501</v>
      </c>
      <c r="G81" s="107">
        <f t="shared" si="27"/>
        <v>65508</v>
      </c>
      <c r="H81" s="107">
        <f t="shared" si="28"/>
        <v>65532</v>
      </c>
      <c r="I81" s="107">
        <f t="shared" si="29"/>
        <v>65542</v>
      </c>
      <c r="J81" s="107">
        <f t="shared" si="21"/>
        <v>65543</v>
      </c>
      <c r="K81" s="107">
        <f t="shared" si="22"/>
        <v>65575</v>
      </c>
      <c r="L81" s="107">
        <f t="shared" si="30"/>
        <v>65607</v>
      </c>
      <c r="M81" s="107">
        <f t="shared" si="31"/>
        <v>65685</v>
      </c>
      <c r="N81" s="107">
        <f t="shared" si="32"/>
        <v>65695</v>
      </c>
      <c r="O81" s="107">
        <f t="shared" si="33"/>
        <v>65739</v>
      </c>
      <c r="P81" s="107">
        <f t="shared" si="34"/>
        <v>0</v>
      </c>
      <c r="S81">
        <v>1979</v>
      </c>
      <c r="T81" s="72">
        <v>28960</v>
      </c>
    </row>
    <row r="82" spans="1:20" x14ac:dyDescent="0.2">
      <c r="A82" s="70">
        <f t="shared" si="23"/>
        <v>2080</v>
      </c>
      <c r="B82" s="107">
        <f t="shared" si="24"/>
        <v>65746</v>
      </c>
      <c r="C82" s="107">
        <f t="shared" si="19"/>
        <v>0</v>
      </c>
      <c r="D82" s="107">
        <f t="shared" si="20"/>
        <v>65843</v>
      </c>
      <c r="E82" s="107">
        <f t="shared" si="25"/>
        <v>65844</v>
      </c>
      <c r="F82" s="107">
        <f t="shared" si="26"/>
        <v>65867</v>
      </c>
      <c r="G82" s="107">
        <f t="shared" si="27"/>
        <v>65874</v>
      </c>
      <c r="H82" s="107">
        <f t="shared" si="28"/>
        <v>65882</v>
      </c>
      <c r="I82" s="107">
        <f t="shared" si="29"/>
        <v>65892</v>
      </c>
      <c r="J82" s="107">
        <f t="shared" si="21"/>
        <v>65893</v>
      </c>
      <c r="K82" s="107">
        <f t="shared" si="22"/>
        <v>65941</v>
      </c>
      <c r="L82" s="107">
        <f t="shared" si="30"/>
        <v>65973</v>
      </c>
      <c r="M82" s="107">
        <f t="shared" si="31"/>
        <v>66051</v>
      </c>
      <c r="N82" s="107">
        <f t="shared" si="32"/>
        <v>66061</v>
      </c>
      <c r="O82" s="107">
        <f t="shared" si="33"/>
        <v>66105</v>
      </c>
      <c r="P82" s="107">
        <f t="shared" si="34"/>
        <v>0</v>
      </c>
      <c r="S82">
        <v>1980</v>
      </c>
      <c r="T82" s="72">
        <v>29317</v>
      </c>
    </row>
    <row r="83" spans="1:20" x14ac:dyDescent="0.2">
      <c r="A83" s="70">
        <f t="shared" si="23"/>
        <v>2081</v>
      </c>
      <c r="B83" s="107">
        <f t="shared" si="24"/>
        <v>66112</v>
      </c>
      <c r="C83" s="107">
        <f t="shared" si="19"/>
        <v>0</v>
      </c>
      <c r="D83" s="107">
        <f t="shared" si="20"/>
        <v>66200</v>
      </c>
      <c r="E83" s="107">
        <f t="shared" si="25"/>
        <v>66201</v>
      </c>
      <c r="F83" s="107">
        <f t="shared" si="26"/>
        <v>66232</v>
      </c>
      <c r="G83" s="107">
        <f t="shared" si="27"/>
        <v>66239</v>
      </c>
      <c r="H83" s="107">
        <f t="shared" si="28"/>
        <v>66239</v>
      </c>
      <c r="I83" s="107">
        <f t="shared" si="29"/>
        <v>66249</v>
      </c>
      <c r="J83" s="107">
        <f t="shared" si="21"/>
        <v>66250</v>
      </c>
      <c r="K83" s="107">
        <f t="shared" si="22"/>
        <v>66306</v>
      </c>
      <c r="L83" s="107">
        <f t="shared" si="30"/>
        <v>66338</v>
      </c>
      <c r="M83" s="107">
        <f t="shared" si="31"/>
        <v>66416</v>
      </c>
      <c r="N83" s="107">
        <f t="shared" si="32"/>
        <v>66426</v>
      </c>
      <c r="O83" s="107">
        <f t="shared" si="33"/>
        <v>66470</v>
      </c>
      <c r="P83" s="107">
        <f t="shared" si="34"/>
        <v>0</v>
      </c>
      <c r="S83">
        <v>1981</v>
      </c>
      <c r="T83" s="72">
        <v>29695</v>
      </c>
    </row>
    <row r="84" spans="1:20" x14ac:dyDescent="0.2">
      <c r="A84" s="70">
        <f t="shared" si="23"/>
        <v>2082</v>
      </c>
      <c r="B84" s="107">
        <f t="shared" si="24"/>
        <v>66477</v>
      </c>
      <c r="C84" s="107">
        <f t="shared" si="19"/>
        <v>0</v>
      </c>
      <c r="D84" s="107">
        <f t="shared" si="20"/>
        <v>66585</v>
      </c>
      <c r="E84" s="107">
        <f t="shared" si="25"/>
        <v>66586</v>
      </c>
      <c r="F84" s="107">
        <f t="shared" si="26"/>
        <v>66597</v>
      </c>
      <c r="G84" s="107">
        <f t="shared" si="27"/>
        <v>66604</v>
      </c>
      <c r="H84" s="107">
        <f t="shared" si="28"/>
        <v>66624</v>
      </c>
      <c r="I84" s="107">
        <f t="shared" si="29"/>
        <v>66634</v>
      </c>
      <c r="J84" s="107">
        <f t="shared" si="21"/>
        <v>66635</v>
      </c>
      <c r="K84" s="107">
        <f t="shared" si="22"/>
        <v>66671</v>
      </c>
      <c r="L84" s="107">
        <f t="shared" si="30"/>
        <v>66703</v>
      </c>
      <c r="M84" s="107">
        <f t="shared" si="31"/>
        <v>66781</v>
      </c>
      <c r="N84" s="107">
        <f t="shared" si="32"/>
        <v>66791</v>
      </c>
      <c r="O84" s="107">
        <f t="shared" si="33"/>
        <v>66835</v>
      </c>
      <c r="P84" s="107">
        <f t="shared" si="34"/>
        <v>0</v>
      </c>
      <c r="S84">
        <v>1982</v>
      </c>
      <c r="T84" s="72">
        <v>30052</v>
      </c>
    </row>
    <row r="85" spans="1:20" x14ac:dyDescent="0.2">
      <c r="A85" s="70">
        <f t="shared" si="23"/>
        <v>2083</v>
      </c>
      <c r="B85" s="107">
        <f t="shared" si="24"/>
        <v>66842</v>
      </c>
      <c r="C85" s="107">
        <f t="shared" si="19"/>
        <v>0</v>
      </c>
      <c r="D85" s="107">
        <f t="shared" si="20"/>
        <v>66935</v>
      </c>
      <c r="E85" s="107">
        <f t="shared" si="25"/>
        <v>66936</v>
      </c>
      <c r="F85" s="107">
        <f t="shared" si="26"/>
        <v>66962</v>
      </c>
      <c r="G85" s="107">
        <f t="shared" si="27"/>
        <v>66969</v>
      </c>
      <c r="H85" s="107">
        <f t="shared" si="28"/>
        <v>66974</v>
      </c>
      <c r="I85" s="107">
        <f t="shared" si="29"/>
        <v>66984</v>
      </c>
      <c r="J85" s="107">
        <f t="shared" si="21"/>
        <v>66985</v>
      </c>
      <c r="K85" s="107">
        <f t="shared" si="22"/>
        <v>67036</v>
      </c>
      <c r="L85" s="107">
        <f t="shared" si="30"/>
        <v>67068</v>
      </c>
      <c r="M85" s="107">
        <f t="shared" si="31"/>
        <v>67146</v>
      </c>
      <c r="N85" s="107">
        <f t="shared" si="32"/>
        <v>67156</v>
      </c>
      <c r="O85" s="107">
        <f t="shared" si="33"/>
        <v>67200</v>
      </c>
      <c r="P85" s="107">
        <f t="shared" si="34"/>
        <v>0</v>
      </c>
      <c r="S85">
        <v>1983</v>
      </c>
      <c r="T85" s="72">
        <v>30409</v>
      </c>
    </row>
    <row r="86" spans="1:20" x14ac:dyDescent="0.2">
      <c r="A86" s="70">
        <f t="shared" si="23"/>
        <v>2084</v>
      </c>
      <c r="B86" s="107">
        <f t="shared" si="24"/>
        <v>67207</v>
      </c>
      <c r="C86" s="107">
        <f t="shared" si="19"/>
        <v>0</v>
      </c>
      <c r="D86" s="107">
        <f t="shared" si="20"/>
        <v>67292</v>
      </c>
      <c r="E86" s="107">
        <f t="shared" si="25"/>
        <v>67293</v>
      </c>
      <c r="F86" s="107">
        <f t="shared" si="26"/>
        <v>67328</v>
      </c>
      <c r="G86" s="107">
        <f t="shared" si="27"/>
        <v>67335</v>
      </c>
      <c r="H86" s="107">
        <f t="shared" si="28"/>
        <v>67331</v>
      </c>
      <c r="I86" s="107">
        <f t="shared" si="29"/>
        <v>67341</v>
      </c>
      <c r="J86" s="107">
        <f t="shared" si="21"/>
        <v>67342</v>
      </c>
      <c r="K86" s="107">
        <f t="shared" si="22"/>
        <v>67402</v>
      </c>
      <c r="L86" s="107">
        <f t="shared" si="30"/>
        <v>67434</v>
      </c>
      <c r="M86" s="107">
        <f t="shared" si="31"/>
        <v>67512</v>
      </c>
      <c r="N86" s="107">
        <f t="shared" si="32"/>
        <v>67522</v>
      </c>
      <c r="O86" s="107">
        <f t="shared" si="33"/>
        <v>67566</v>
      </c>
      <c r="P86" s="107">
        <f t="shared" si="34"/>
        <v>0</v>
      </c>
      <c r="S86">
        <v>1984</v>
      </c>
      <c r="T86" s="72">
        <v>30794</v>
      </c>
    </row>
    <row r="87" spans="1:20" x14ac:dyDescent="0.2">
      <c r="A87" s="70">
        <f t="shared" si="23"/>
        <v>2085</v>
      </c>
      <c r="B87" s="107">
        <f t="shared" si="24"/>
        <v>67573</v>
      </c>
      <c r="C87" s="107">
        <f t="shared" si="19"/>
        <v>0</v>
      </c>
      <c r="D87" s="107">
        <f t="shared" si="20"/>
        <v>67677</v>
      </c>
      <c r="E87" s="107">
        <f t="shared" si="25"/>
        <v>67678</v>
      </c>
      <c r="F87" s="107">
        <f t="shared" si="26"/>
        <v>67693</v>
      </c>
      <c r="G87" s="107">
        <f t="shared" si="27"/>
        <v>67700</v>
      </c>
      <c r="H87" s="107">
        <f t="shared" si="28"/>
        <v>67716</v>
      </c>
      <c r="I87" s="107">
        <f t="shared" si="29"/>
        <v>67726</v>
      </c>
      <c r="J87" s="107">
        <f t="shared" si="21"/>
        <v>67727</v>
      </c>
      <c r="K87" s="107">
        <f t="shared" si="22"/>
        <v>67767</v>
      </c>
      <c r="L87" s="107">
        <f t="shared" si="30"/>
        <v>67799</v>
      </c>
      <c r="M87" s="107">
        <f t="shared" si="31"/>
        <v>67877</v>
      </c>
      <c r="N87" s="107">
        <f t="shared" si="32"/>
        <v>67887</v>
      </c>
      <c r="O87" s="107">
        <f t="shared" si="33"/>
        <v>67931</v>
      </c>
      <c r="P87" s="107">
        <f t="shared" si="34"/>
        <v>0</v>
      </c>
      <c r="S87">
        <v>1985</v>
      </c>
      <c r="T87" s="72">
        <v>31144</v>
      </c>
    </row>
    <row r="88" spans="1:20" x14ac:dyDescent="0.2">
      <c r="A88" s="70">
        <f t="shared" si="23"/>
        <v>2086</v>
      </c>
      <c r="B88" s="107">
        <f t="shared" si="24"/>
        <v>67938</v>
      </c>
      <c r="C88" s="107">
        <f t="shared" si="19"/>
        <v>0</v>
      </c>
      <c r="D88" s="107">
        <f t="shared" si="20"/>
        <v>68027</v>
      </c>
      <c r="E88" s="107">
        <f t="shared" si="25"/>
        <v>68028</v>
      </c>
      <c r="F88" s="107">
        <f t="shared" si="26"/>
        <v>68058</v>
      </c>
      <c r="G88" s="107">
        <f t="shared" si="27"/>
        <v>68065</v>
      </c>
      <c r="H88" s="107">
        <f t="shared" si="28"/>
        <v>68066</v>
      </c>
      <c r="I88" s="107">
        <f t="shared" si="29"/>
        <v>68076</v>
      </c>
      <c r="J88" s="107">
        <f t="shared" si="21"/>
        <v>68077</v>
      </c>
      <c r="K88" s="107">
        <f t="shared" si="22"/>
        <v>68132</v>
      </c>
      <c r="L88" s="107">
        <f t="shared" si="30"/>
        <v>68164</v>
      </c>
      <c r="M88" s="107">
        <f t="shared" si="31"/>
        <v>68242</v>
      </c>
      <c r="N88" s="107">
        <f t="shared" si="32"/>
        <v>68252</v>
      </c>
      <c r="O88" s="107">
        <f t="shared" si="33"/>
        <v>68296</v>
      </c>
      <c r="P88" s="107">
        <f t="shared" si="34"/>
        <v>0</v>
      </c>
      <c r="S88">
        <v>1986</v>
      </c>
      <c r="T88" s="72">
        <v>31501</v>
      </c>
    </row>
    <row r="89" spans="1:20" x14ac:dyDescent="0.2">
      <c r="A89" s="70">
        <f t="shared" si="23"/>
        <v>2087</v>
      </c>
      <c r="B89" s="107">
        <f t="shared" si="24"/>
        <v>68303</v>
      </c>
      <c r="C89" s="107">
        <f t="shared" si="19"/>
        <v>0</v>
      </c>
      <c r="D89" s="107">
        <f t="shared" si="20"/>
        <v>68412</v>
      </c>
      <c r="E89" s="107">
        <f t="shared" si="25"/>
        <v>68413</v>
      </c>
      <c r="F89" s="107">
        <f t="shared" si="26"/>
        <v>68423</v>
      </c>
      <c r="G89" s="107">
        <f t="shared" si="27"/>
        <v>68430</v>
      </c>
      <c r="H89" s="107">
        <f t="shared" si="28"/>
        <v>68451</v>
      </c>
      <c r="I89" s="107">
        <f t="shared" si="29"/>
        <v>68461</v>
      </c>
      <c r="J89" s="107">
        <f t="shared" si="21"/>
        <v>68462</v>
      </c>
      <c r="K89" s="107">
        <f t="shared" si="22"/>
        <v>68497</v>
      </c>
      <c r="L89" s="107">
        <f t="shared" si="30"/>
        <v>68529</v>
      </c>
      <c r="M89" s="107">
        <f t="shared" si="31"/>
        <v>68607</v>
      </c>
      <c r="N89" s="107">
        <f t="shared" si="32"/>
        <v>68617</v>
      </c>
      <c r="O89" s="107">
        <f t="shared" si="33"/>
        <v>68661</v>
      </c>
      <c r="P89" s="107">
        <f t="shared" si="34"/>
        <v>0</v>
      </c>
      <c r="S89">
        <v>1987</v>
      </c>
      <c r="T89" s="72">
        <v>31886</v>
      </c>
    </row>
    <row r="90" spans="1:20" x14ac:dyDescent="0.2">
      <c r="A90" s="70">
        <f t="shared" si="23"/>
        <v>2088</v>
      </c>
      <c r="B90" s="107">
        <f t="shared" si="24"/>
        <v>68668</v>
      </c>
      <c r="C90" s="107">
        <f t="shared" si="19"/>
        <v>0</v>
      </c>
      <c r="D90" s="107">
        <f t="shared" si="20"/>
        <v>68769</v>
      </c>
      <c r="E90" s="107">
        <f t="shared" si="25"/>
        <v>68770</v>
      </c>
      <c r="F90" s="107">
        <f t="shared" si="26"/>
        <v>68789</v>
      </c>
      <c r="G90" s="107">
        <f t="shared" si="27"/>
        <v>68796</v>
      </c>
      <c r="H90" s="107">
        <f t="shared" si="28"/>
        <v>68808</v>
      </c>
      <c r="I90" s="107">
        <f t="shared" si="29"/>
        <v>68818</v>
      </c>
      <c r="J90" s="107">
        <f t="shared" si="21"/>
        <v>68819</v>
      </c>
      <c r="K90" s="107">
        <f t="shared" si="22"/>
        <v>68863</v>
      </c>
      <c r="L90" s="107">
        <f t="shared" si="30"/>
        <v>68895</v>
      </c>
      <c r="M90" s="107">
        <f t="shared" si="31"/>
        <v>68973</v>
      </c>
      <c r="N90" s="107">
        <f t="shared" si="32"/>
        <v>68983</v>
      </c>
      <c r="O90" s="107">
        <f t="shared" si="33"/>
        <v>69027</v>
      </c>
      <c r="P90" s="107">
        <f t="shared" si="34"/>
        <v>0</v>
      </c>
      <c r="S90">
        <v>1988</v>
      </c>
      <c r="T90" s="72">
        <v>32236</v>
      </c>
    </row>
    <row r="91" spans="1:20" x14ac:dyDescent="0.2">
      <c r="A91" s="70">
        <f t="shared" si="23"/>
        <v>2089</v>
      </c>
      <c r="B91" s="107">
        <f t="shared" si="24"/>
        <v>69034</v>
      </c>
      <c r="C91" s="107">
        <f t="shared" si="19"/>
        <v>0</v>
      </c>
      <c r="D91" s="107">
        <f t="shared" si="20"/>
        <v>69126</v>
      </c>
      <c r="E91" s="107">
        <f t="shared" si="25"/>
        <v>69127</v>
      </c>
      <c r="F91" s="107">
        <f t="shared" si="26"/>
        <v>69154</v>
      </c>
      <c r="G91" s="107">
        <f t="shared" si="27"/>
        <v>69161</v>
      </c>
      <c r="H91" s="107">
        <f t="shared" si="28"/>
        <v>69165</v>
      </c>
      <c r="I91" s="107">
        <f t="shared" si="29"/>
        <v>69175</v>
      </c>
      <c r="J91" s="107">
        <f t="shared" si="21"/>
        <v>69176</v>
      </c>
      <c r="K91" s="107">
        <f t="shared" si="22"/>
        <v>69228</v>
      </c>
      <c r="L91" s="107">
        <f t="shared" si="30"/>
        <v>69260</v>
      </c>
      <c r="M91" s="107">
        <f t="shared" si="31"/>
        <v>69338</v>
      </c>
      <c r="N91" s="107">
        <f t="shared" si="32"/>
        <v>69348</v>
      </c>
      <c r="O91" s="107">
        <f t="shared" si="33"/>
        <v>69392</v>
      </c>
      <c r="P91" s="107">
        <f t="shared" si="34"/>
        <v>0</v>
      </c>
      <c r="S91">
        <v>1989</v>
      </c>
      <c r="T91" s="72">
        <v>32593</v>
      </c>
    </row>
    <row r="92" spans="1:20" x14ac:dyDescent="0.2">
      <c r="A92" s="70">
        <f t="shared" si="23"/>
        <v>2090</v>
      </c>
      <c r="B92" s="107">
        <f t="shared" si="24"/>
        <v>69399</v>
      </c>
      <c r="C92" s="107">
        <f t="shared" si="19"/>
        <v>0</v>
      </c>
      <c r="D92" s="107">
        <f t="shared" si="20"/>
        <v>69504</v>
      </c>
      <c r="E92" s="107">
        <f t="shared" si="25"/>
        <v>69505</v>
      </c>
      <c r="F92" s="107">
        <f t="shared" si="26"/>
        <v>69519</v>
      </c>
      <c r="G92" s="107">
        <f t="shared" si="27"/>
        <v>69526</v>
      </c>
      <c r="H92" s="107">
        <f t="shared" si="28"/>
        <v>69543</v>
      </c>
      <c r="I92" s="107">
        <f t="shared" si="29"/>
        <v>69553</v>
      </c>
      <c r="J92" s="107">
        <f t="shared" si="21"/>
        <v>69554</v>
      </c>
      <c r="K92" s="107">
        <f t="shared" si="22"/>
        <v>69593</v>
      </c>
      <c r="L92" s="107">
        <f t="shared" si="30"/>
        <v>69625</v>
      </c>
      <c r="M92" s="107">
        <f t="shared" si="31"/>
        <v>69703</v>
      </c>
      <c r="N92" s="107">
        <f t="shared" si="32"/>
        <v>69713</v>
      </c>
      <c r="O92" s="107">
        <f t="shared" si="33"/>
        <v>69757</v>
      </c>
      <c r="P92" s="107">
        <f t="shared" si="34"/>
        <v>0</v>
      </c>
      <c r="S92">
        <v>1990</v>
      </c>
      <c r="T92" s="72">
        <v>32978</v>
      </c>
    </row>
    <row r="93" spans="1:20" x14ac:dyDescent="0.2">
      <c r="A93" s="70">
        <f t="shared" si="23"/>
        <v>2091</v>
      </c>
      <c r="B93" s="107">
        <f t="shared" si="24"/>
        <v>69764</v>
      </c>
      <c r="C93" s="107">
        <f t="shared" si="19"/>
        <v>0</v>
      </c>
      <c r="D93" s="107">
        <f t="shared" si="20"/>
        <v>69861</v>
      </c>
      <c r="E93" s="107">
        <f t="shared" si="25"/>
        <v>69862</v>
      </c>
      <c r="F93" s="107">
        <f t="shared" si="26"/>
        <v>69884</v>
      </c>
      <c r="G93" s="107">
        <f t="shared" si="27"/>
        <v>69891</v>
      </c>
      <c r="H93" s="107">
        <f t="shared" si="28"/>
        <v>69900</v>
      </c>
      <c r="I93" s="107">
        <f t="shared" si="29"/>
        <v>69910</v>
      </c>
      <c r="J93" s="107">
        <f t="shared" si="21"/>
        <v>69911</v>
      </c>
      <c r="K93" s="107">
        <f t="shared" si="22"/>
        <v>69958</v>
      </c>
      <c r="L93" s="107">
        <f t="shared" si="30"/>
        <v>69990</v>
      </c>
      <c r="M93" s="107">
        <f t="shared" si="31"/>
        <v>70068</v>
      </c>
      <c r="N93" s="107">
        <f t="shared" si="32"/>
        <v>70078</v>
      </c>
      <c r="O93" s="107">
        <f t="shared" si="33"/>
        <v>70122</v>
      </c>
      <c r="P93" s="107">
        <f t="shared" si="34"/>
        <v>0</v>
      </c>
      <c r="S93">
        <v>1991</v>
      </c>
      <c r="T93" s="72">
        <v>33328</v>
      </c>
    </row>
    <row r="94" spans="1:20" x14ac:dyDescent="0.2">
      <c r="A94" s="70">
        <f t="shared" si="23"/>
        <v>2092</v>
      </c>
      <c r="B94" s="107">
        <f t="shared" si="24"/>
        <v>70129</v>
      </c>
      <c r="C94" s="107">
        <f t="shared" si="19"/>
        <v>0</v>
      </c>
      <c r="D94" s="107">
        <f t="shared" si="20"/>
        <v>70218</v>
      </c>
      <c r="E94" s="107">
        <f t="shared" si="25"/>
        <v>70219</v>
      </c>
      <c r="F94" s="107">
        <f t="shared" si="26"/>
        <v>70250</v>
      </c>
      <c r="G94" s="107">
        <f t="shared" si="27"/>
        <v>70257</v>
      </c>
      <c r="H94" s="107">
        <f t="shared" si="28"/>
        <v>70257</v>
      </c>
      <c r="I94" s="107">
        <f t="shared" si="29"/>
        <v>70267</v>
      </c>
      <c r="J94" s="107">
        <f t="shared" si="21"/>
        <v>70268</v>
      </c>
      <c r="K94" s="107">
        <f t="shared" si="22"/>
        <v>70324</v>
      </c>
      <c r="L94" s="107">
        <f t="shared" si="30"/>
        <v>70356</v>
      </c>
      <c r="M94" s="107">
        <f t="shared" si="31"/>
        <v>70434</v>
      </c>
      <c r="N94" s="107">
        <f t="shared" si="32"/>
        <v>70444</v>
      </c>
      <c r="O94" s="107">
        <f t="shared" si="33"/>
        <v>70488</v>
      </c>
      <c r="P94" s="107">
        <f t="shared" si="34"/>
        <v>0</v>
      </c>
      <c r="S94">
        <v>1992</v>
      </c>
      <c r="T94" s="72">
        <v>33713</v>
      </c>
    </row>
    <row r="95" spans="1:20" x14ac:dyDescent="0.2">
      <c r="A95" s="70">
        <f t="shared" si="23"/>
        <v>2093</v>
      </c>
      <c r="B95" s="107">
        <f t="shared" si="24"/>
        <v>70495</v>
      </c>
      <c r="C95" s="107">
        <f t="shared" si="19"/>
        <v>0</v>
      </c>
      <c r="D95" s="107">
        <f t="shared" si="20"/>
        <v>70596</v>
      </c>
      <c r="E95" s="107">
        <f t="shared" si="25"/>
        <v>70597</v>
      </c>
      <c r="F95" s="107">
        <f t="shared" si="26"/>
        <v>70615</v>
      </c>
      <c r="G95" s="107">
        <f t="shared" si="27"/>
        <v>70622</v>
      </c>
      <c r="H95" s="107">
        <f t="shared" si="28"/>
        <v>70635</v>
      </c>
      <c r="I95" s="107">
        <f t="shared" si="29"/>
        <v>70645</v>
      </c>
      <c r="J95" s="107">
        <f t="shared" si="21"/>
        <v>70646</v>
      </c>
      <c r="K95" s="107">
        <f t="shared" si="22"/>
        <v>70689</v>
      </c>
      <c r="L95" s="107">
        <f t="shared" si="30"/>
        <v>70721</v>
      </c>
      <c r="M95" s="107">
        <f t="shared" si="31"/>
        <v>70799</v>
      </c>
      <c r="N95" s="107">
        <f t="shared" si="32"/>
        <v>70809</v>
      </c>
      <c r="O95" s="107">
        <f t="shared" si="33"/>
        <v>70853</v>
      </c>
      <c r="P95" s="107">
        <f t="shared" si="34"/>
        <v>0</v>
      </c>
      <c r="S95">
        <v>1993</v>
      </c>
      <c r="T95" s="72">
        <v>34070</v>
      </c>
    </row>
    <row r="96" spans="1:20" x14ac:dyDescent="0.2">
      <c r="A96" s="70">
        <f t="shared" si="23"/>
        <v>2094</v>
      </c>
      <c r="B96" s="107">
        <f t="shared" si="24"/>
        <v>70860</v>
      </c>
      <c r="C96" s="107">
        <f t="shared" si="19"/>
        <v>0</v>
      </c>
      <c r="D96" s="107">
        <f t="shared" si="20"/>
        <v>70953</v>
      </c>
      <c r="E96" s="107">
        <f t="shared" si="25"/>
        <v>70954</v>
      </c>
      <c r="F96" s="107">
        <f t="shared" si="26"/>
        <v>70980</v>
      </c>
      <c r="G96" s="107">
        <f t="shared" si="27"/>
        <v>70987</v>
      </c>
      <c r="H96" s="107">
        <f t="shared" si="28"/>
        <v>70992</v>
      </c>
      <c r="I96" s="107">
        <f t="shared" si="29"/>
        <v>71002</v>
      </c>
      <c r="J96" s="107">
        <f t="shared" si="21"/>
        <v>71003</v>
      </c>
      <c r="K96" s="107">
        <f t="shared" si="22"/>
        <v>71054</v>
      </c>
      <c r="L96" s="107">
        <f t="shared" si="30"/>
        <v>71086</v>
      </c>
      <c r="M96" s="107">
        <f t="shared" si="31"/>
        <v>71164</v>
      </c>
      <c r="N96" s="107">
        <f t="shared" si="32"/>
        <v>71174</v>
      </c>
      <c r="O96" s="107">
        <f t="shared" si="33"/>
        <v>71218</v>
      </c>
      <c r="P96" s="107">
        <f t="shared" si="34"/>
        <v>0</v>
      </c>
      <c r="S96">
        <v>1994</v>
      </c>
      <c r="T96" s="72">
        <v>34427</v>
      </c>
    </row>
    <row r="97" spans="1:20" x14ac:dyDescent="0.2">
      <c r="A97" s="70">
        <f t="shared" si="23"/>
        <v>2095</v>
      </c>
      <c r="B97" s="107">
        <f t="shared" si="24"/>
        <v>71225</v>
      </c>
      <c r="C97" s="107">
        <f t="shared" si="19"/>
        <v>0</v>
      </c>
      <c r="D97" s="107">
        <f t="shared" si="20"/>
        <v>71338</v>
      </c>
      <c r="E97" s="107">
        <f t="shared" si="25"/>
        <v>71339</v>
      </c>
      <c r="F97" s="107">
        <f t="shared" si="26"/>
        <v>71345</v>
      </c>
      <c r="G97" s="107">
        <f t="shared" si="27"/>
        <v>71352</v>
      </c>
      <c r="H97" s="107">
        <f t="shared" si="28"/>
        <v>71377</v>
      </c>
      <c r="I97" s="107">
        <f t="shared" si="29"/>
        <v>71387</v>
      </c>
      <c r="J97" s="107">
        <f t="shared" si="21"/>
        <v>71388</v>
      </c>
      <c r="K97" s="107">
        <f t="shared" si="22"/>
        <v>71419</v>
      </c>
      <c r="L97" s="107">
        <f t="shared" si="30"/>
        <v>71451</v>
      </c>
      <c r="M97" s="107">
        <f t="shared" si="31"/>
        <v>71529</v>
      </c>
      <c r="N97" s="107">
        <f t="shared" si="32"/>
        <v>71539</v>
      </c>
      <c r="O97" s="107">
        <f t="shared" si="33"/>
        <v>71583</v>
      </c>
      <c r="P97" s="107">
        <f t="shared" si="34"/>
        <v>0</v>
      </c>
      <c r="S97">
        <v>1995</v>
      </c>
      <c r="T97" s="72">
        <v>34805</v>
      </c>
    </row>
    <row r="98" spans="1:20" x14ac:dyDescent="0.2">
      <c r="A98" s="70">
        <f t="shared" si="23"/>
        <v>2096</v>
      </c>
      <c r="B98" s="107">
        <f t="shared" si="24"/>
        <v>71590</v>
      </c>
      <c r="C98" s="107">
        <f>IF(OR(mode_suisse,AND(mode_Alsace,mode_France)),D98-2,0)</f>
        <v>0</v>
      </c>
      <c r="D98" s="107">
        <f>VLOOKUP(A98,table_Paques,2,0)</f>
        <v>71695</v>
      </c>
      <c r="E98" s="107">
        <f t="shared" si="25"/>
        <v>71696</v>
      </c>
      <c r="F98" s="107">
        <f t="shared" si="26"/>
        <v>71711</v>
      </c>
      <c r="G98" s="107">
        <f t="shared" si="27"/>
        <v>71718</v>
      </c>
      <c r="H98" s="107">
        <f t="shared" si="28"/>
        <v>71734</v>
      </c>
      <c r="I98" s="107">
        <f t="shared" si="29"/>
        <v>71744</v>
      </c>
      <c r="J98" s="107">
        <f t="shared" si="21"/>
        <v>71745</v>
      </c>
      <c r="K98" s="107">
        <f>DATE($A98,MONTH(fete_nat),DAY(fete_nat))</f>
        <v>71785</v>
      </c>
      <c r="L98" s="107">
        <f t="shared" si="30"/>
        <v>71817</v>
      </c>
      <c r="M98" s="107">
        <f t="shared" si="31"/>
        <v>71895</v>
      </c>
      <c r="N98" s="107">
        <f t="shared" si="32"/>
        <v>71905</v>
      </c>
      <c r="O98" s="107">
        <f t="shared" si="33"/>
        <v>71949</v>
      </c>
      <c r="P98" s="107">
        <f t="shared" si="34"/>
        <v>0</v>
      </c>
      <c r="S98">
        <v>1996</v>
      </c>
      <c r="T98" s="72">
        <v>35162</v>
      </c>
    </row>
    <row r="99" spans="1:20" x14ac:dyDescent="0.2">
      <c r="A99" s="70">
        <f t="shared" si="23"/>
        <v>2097</v>
      </c>
      <c r="B99" s="107">
        <f t="shared" si="24"/>
        <v>71956</v>
      </c>
      <c r="C99" s="107">
        <f>IF(OR(mode_suisse,AND(mode_Alsace,mode_France)),D99-2,0)</f>
        <v>0</v>
      </c>
      <c r="D99" s="107">
        <f>VLOOKUP(A99,table_Paques,2,0)</f>
        <v>72045</v>
      </c>
      <c r="E99" s="107">
        <f t="shared" si="25"/>
        <v>72046</v>
      </c>
      <c r="F99" s="107">
        <f t="shared" si="26"/>
        <v>72076</v>
      </c>
      <c r="G99" s="107">
        <f t="shared" si="27"/>
        <v>72083</v>
      </c>
      <c r="H99" s="107">
        <f t="shared" si="28"/>
        <v>72084</v>
      </c>
      <c r="I99" s="107">
        <f t="shared" si="29"/>
        <v>72094</v>
      </c>
      <c r="J99" s="107">
        <f t="shared" si="21"/>
        <v>72095</v>
      </c>
      <c r="K99" s="107">
        <f>DATE($A99,MONTH(fete_nat),DAY(fete_nat))</f>
        <v>72150</v>
      </c>
      <c r="L99" s="107">
        <f t="shared" si="30"/>
        <v>72182</v>
      </c>
      <c r="M99" s="107">
        <f t="shared" si="31"/>
        <v>72260</v>
      </c>
      <c r="N99" s="107">
        <f t="shared" si="32"/>
        <v>72270</v>
      </c>
      <c r="O99" s="107">
        <f t="shared" si="33"/>
        <v>72314</v>
      </c>
      <c r="P99" s="107">
        <f t="shared" si="34"/>
        <v>0</v>
      </c>
      <c r="S99">
        <v>1997</v>
      </c>
      <c r="T99" s="72">
        <v>35519</v>
      </c>
    </row>
    <row r="100" spans="1:20" x14ac:dyDescent="0.2">
      <c r="A100" s="70">
        <f t="shared" si="23"/>
        <v>2098</v>
      </c>
      <c r="B100" s="107">
        <f t="shared" si="24"/>
        <v>72321</v>
      </c>
      <c r="C100" s="107">
        <f>IF(OR(mode_suisse,AND(mode_Alsace,mode_France)),D100-2,0)</f>
        <v>0</v>
      </c>
      <c r="D100" s="107">
        <f>VLOOKUP(A100,table_Paques,2,0)</f>
        <v>72430</v>
      </c>
      <c r="E100" s="107">
        <f t="shared" si="25"/>
        <v>72431</v>
      </c>
      <c r="F100" s="107">
        <f t="shared" si="26"/>
        <v>72441</v>
      </c>
      <c r="G100" s="107">
        <f t="shared" si="27"/>
        <v>72448</v>
      </c>
      <c r="H100" s="107">
        <f t="shared" si="28"/>
        <v>72469</v>
      </c>
      <c r="I100" s="107">
        <f t="shared" si="29"/>
        <v>72479</v>
      </c>
      <c r="J100" s="107">
        <f t="shared" si="21"/>
        <v>72480</v>
      </c>
      <c r="K100" s="107">
        <f>DATE($A100,MONTH(fete_nat),DAY(fete_nat))</f>
        <v>72515</v>
      </c>
      <c r="L100" s="107">
        <f t="shared" si="30"/>
        <v>72547</v>
      </c>
      <c r="M100" s="107">
        <f t="shared" si="31"/>
        <v>72625</v>
      </c>
      <c r="N100" s="107">
        <f t="shared" si="32"/>
        <v>72635</v>
      </c>
      <c r="O100" s="107">
        <f t="shared" si="33"/>
        <v>72679</v>
      </c>
      <c r="P100" s="107">
        <f t="shared" si="34"/>
        <v>0</v>
      </c>
      <c r="S100">
        <v>1998</v>
      </c>
      <c r="T100" s="72">
        <v>35897</v>
      </c>
    </row>
    <row r="101" spans="1:20" x14ac:dyDescent="0.2">
      <c r="A101" s="70">
        <f t="shared" si="23"/>
        <v>2099</v>
      </c>
      <c r="B101" s="107">
        <f t="shared" si="24"/>
        <v>72686</v>
      </c>
      <c r="C101" s="107">
        <f>IF(OR(mode_suisse,AND(mode_Alsace,mode_France)),D101-2,0)</f>
        <v>0</v>
      </c>
      <c r="D101" s="107">
        <f>VLOOKUP(A101,table_Paques,2,0)</f>
        <v>72787</v>
      </c>
      <c r="E101" s="107">
        <f t="shared" si="25"/>
        <v>72788</v>
      </c>
      <c r="F101" s="107">
        <f t="shared" si="26"/>
        <v>72806</v>
      </c>
      <c r="G101" s="107">
        <f t="shared" si="27"/>
        <v>72813</v>
      </c>
      <c r="H101" s="107">
        <f t="shared" si="28"/>
        <v>72826</v>
      </c>
      <c r="I101" s="107">
        <f t="shared" si="29"/>
        <v>72836</v>
      </c>
      <c r="J101" s="107">
        <f t="shared" si="21"/>
        <v>72837</v>
      </c>
      <c r="K101" s="107">
        <f>DATE($A101,MONTH(fete_nat),DAY(fete_nat))</f>
        <v>72880</v>
      </c>
      <c r="L101" s="107">
        <f t="shared" si="30"/>
        <v>72912</v>
      </c>
      <c r="M101" s="107">
        <f t="shared" si="31"/>
        <v>72990</v>
      </c>
      <c r="N101" s="107">
        <f t="shared" si="32"/>
        <v>73000</v>
      </c>
      <c r="O101" s="107">
        <f t="shared" si="33"/>
        <v>73044</v>
      </c>
      <c r="P101" s="107">
        <f t="shared" si="34"/>
        <v>0</v>
      </c>
      <c r="S101">
        <v>1999</v>
      </c>
      <c r="T101" s="72">
        <v>36254</v>
      </c>
    </row>
    <row r="102" spans="1:20" x14ac:dyDescent="0.2">
      <c r="A102" s="70">
        <f t="shared" si="23"/>
        <v>2100</v>
      </c>
      <c r="B102" s="107">
        <f t="shared" si="24"/>
        <v>73051</v>
      </c>
      <c r="C102" s="107">
        <f>IF(OR(mode_suisse,AND(mode_Alsace,mode_France)),D102-2,0)</f>
        <v>0</v>
      </c>
      <c r="D102" s="107">
        <f>VLOOKUP(A102,table_Paques,2,0)</f>
        <v>73137</v>
      </c>
      <c r="E102" s="107">
        <f t="shared" si="25"/>
        <v>73138</v>
      </c>
      <c r="F102" s="107">
        <f t="shared" si="26"/>
        <v>73171</v>
      </c>
      <c r="G102" s="107">
        <f t="shared" si="27"/>
        <v>73178</v>
      </c>
      <c r="H102" s="107">
        <f t="shared" si="28"/>
        <v>73176</v>
      </c>
      <c r="I102" s="107">
        <f t="shared" si="29"/>
        <v>73186</v>
      </c>
      <c r="J102" s="107">
        <f t="shared" si="21"/>
        <v>73187</v>
      </c>
      <c r="K102" s="107">
        <f>DATE($A102,MONTH(fete_nat),DAY(fete_nat))</f>
        <v>73245</v>
      </c>
      <c r="L102" s="107">
        <f t="shared" si="30"/>
        <v>73277</v>
      </c>
      <c r="M102" s="107">
        <f t="shared" si="31"/>
        <v>73355</v>
      </c>
      <c r="N102" s="107">
        <f t="shared" si="32"/>
        <v>73365</v>
      </c>
      <c r="O102" s="107">
        <f t="shared" si="33"/>
        <v>73409</v>
      </c>
      <c r="P102" s="107">
        <f t="shared" si="34"/>
        <v>0</v>
      </c>
      <c r="S102">
        <v>2000</v>
      </c>
      <c r="T102" s="72">
        <v>36639</v>
      </c>
    </row>
    <row r="103" spans="1:20" x14ac:dyDescent="0.2">
      <c r="S103">
        <v>2001</v>
      </c>
      <c r="T103" s="72">
        <v>36996</v>
      </c>
    </row>
    <row r="104" spans="1:20" x14ac:dyDescent="0.2">
      <c r="S104">
        <v>2002</v>
      </c>
      <c r="T104" s="72">
        <v>37346</v>
      </c>
    </row>
    <row r="105" spans="1:20" x14ac:dyDescent="0.2">
      <c r="S105">
        <v>2003</v>
      </c>
      <c r="T105" s="72">
        <v>37731</v>
      </c>
    </row>
    <row r="106" spans="1:20" x14ac:dyDescent="0.2">
      <c r="S106">
        <v>2004</v>
      </c>
      <c r="T106" s="72">
        <v>38088</v>
      </c>
    </row>
    <row r="107" spans="1:20" x14ac:dyDescent="0.2">
      <c r="S107">
        <v>2005</v>
      </c>
      <c r="T107" s="72">
        <v>38438</v>
      </c>
    </row>
    <row r="108" spans="1:20" x14ac:dyDescent="0.2">
      <c r="S108">
        <v>2006</v>
      </c>
      <c r="T108" s="72">
        <v>38823</v>
      </c>
    </row>
    <row r="109" spans="1:20" x14ac:dyDescent="0.2">
      <c r="S109">
        <v>2007</v>
      </c>
      <c r="T109" s="72">
        <v>39180</v>
      </c>
    </row>
    <row r="110" spans="1:20" x14ac:dyDescent="0.2">
      <c r="S110">
        <v>2008</v>
      </c>
      <c r="T110" s="72">
        <v>39530</v>
      </c>
    </row>
    <row r="111" spans="1:20" x14ac:dyDescent="0.2">
      <c r="S111">
        <v>2009</v>
      </c>
      <c r="T111" s="72">
        <v>39915</v>
      </c>
    </row>
    <row r="112" spans="1:20" x14ac:dyDescent="0.2">
      <c r="S112">
        <v>2010</v>
      </c>
      <c r="T112" s="72">
        <v>40272</v>
      </c>
    </row>
    <row r="113" spans="19:20" x14ac:dyDescent="0.2">
      <c r="S113">
        <v>2011</v>
      </c>
      <c r="T113" s="72">
        <v>40657</v>
      </c>
    </row>
    <row r="114" spans="19:20" x14ac:dyDescent="0.2">
      <c r="S114">
        <v>2012</v>
      </c>
      <c r="T114" s="72">
        <v>41007</v>
      </c>
    </row>
    <row r="115" spans="19:20" x14ac:dyDescent="0.2">
      <c r="S115">
        <v>2013</v>
      </c>
      <c r="T115" s="72">
        <v>41364</v>
      </c>
    </row>
    <row r="116" spans="19:20" x14ac:dyDescent="0.2">
      <c r="S116">
        <v>2014</v>
      </c>
      <c r="T116" s="72">
        <v>41749</v>
      </c>
    </row>
    <row r="117" spans="19:20" x14ac:dyDescent="0.2">
      <c r="S117">
        <v>2015</v>
      </c>
      <c r="T117" s="72">
        <v>42099</v>
      </c>
    </row>
    <row r="118" spans="19:20" x14ac:dyDescent="0.2">
      <c r="S118">
        <v>2016</v>
      </c>
      <c r="T118" s="72">
        <v>42456</v>
      </c>
    </row>
    <row r="119" spans="19:20" x14ac:dyDescent="0.2">
      <c r="S119">
        <v>2017</v>
      </c>
      <c r="T119" s="72">
        <v>42841</v>
      </c>
    </row>
    <row r="120" spans="19:20" x14ac:dyDescent="0.2">
      <c r="S120">
        <v>2018</v>
      </c>
      <c r="T120" s="72">
        <v>43191</v>
      </c>
    </row>
    <row r="121" spans="19:20" x14ac:dyDescent="0.2">
      <c r="S121">
        <v>2019</v>
      </c>
      <c r="T121" s="72">
        <v>43576</v>
      </c>
    </row>
    <row r="122" spans="19:20" x14ac:dyDescent="0.2">
      <c r="S122">
        <v>2020</v>
      </c>
      <c r="T122" s="72">
        <v>43933</v>
      </c>
    </row>
    <row r="123" spans="19:20" x14ac:dyDescent="0.2">
      <c r="S123">
        <v>2021</v>
      </c>
      <c r="T123" s="72">
        <v>44290</v>
      </c>
    </row>
    <row r="124" spans="19:20" x14ac:dyDescent="0.2">
      <c r="S124">
        <v>2022</v>
      </c>
      <c r="T124" s="72">
        <v>44668</v>
      </c>
    </row>
    <row r="125" spans="19:20" x14ac:dyDescent="0.2">
      <c r="S125">
        <v>2023</v>
      </c>
      <c r="T125" s="72">
        <v>45025</v>
      </c>
    </row>
    <row r="126" spans="19:20" x14ac:dyDescent="0.2">
      <c r="S126">
        <v>2024</v>
      </c>
      <c r="T126" s="72">
        <v>45382</v>
      </c>
    </row>
    <row r="127" spans="19:20" x14ac:dyDescent="0.2">
      <c r="S127">
        <v>2025</v>
      </c>
      <c r="T127" s="72">
        <v>45767</v>
      </c>
    </row>
    <row r="128" spans="19:20" x14ac:dyDescent="0.2">
      <c r="S128">
        <v>2026</v>
      </c>
      <c r="T128" s="72">
        <v>46117</v>
      </c>
    </row>
    <row r="129" spans="19:20" x14ac:dyDescent="0.2">
      <c r="S129">
        <v>2027</v>
      </c>
      <c r="T129" s="72">
        <v>46474</v>
      </c>
    </row>
    <row r="130" spans="19:20" x14ac:dyDescent="0.2">
      <c r="S130">
        <v>2028</v>
      </c>
      <c r="T130" s="72">
        <v>46859</v>
      </c>
    </row>
    <row r="131" spans="19:20" x14ac:dyDescent="0.2">
      <c r="S131">
        <v>2029</v>
      </c>
      <c r="T131" s="72">
        <v>47209</v>
      </c>
    </row>
    <row r="132" spans="19:20" x14ac:dyDescent="0.2">
      <c r="S132">
        <v>2030</v>
      </c>
      <c r="T132" s="72">
        <v>47594</v>
      </c>
    </row>
    <row r="133" spans="19:20" x14ac:dyDescent="0.2">
      <c r="S133">
        <v>2031</v>
      </c>
      <c r="T133" s="72">
        <v>47951</v>
      </c>
    </row>
    <row r="134" spans="19:20" x14ac:dyDescent="0.2">
      <c r="S134">
        <v>2032</v>
      </c>
      <c r="T134" s="72">
        <v>48301</v>
      </c>
    </row>
    <row r="135" spans="19:20" x14ac:dyDescent="0.2">
      <c r="S135">
        <v>2033</v>
      </c>
      <c r="T135" s="72">
        <v>48686</v>
      </c>
    </row>
    <row r="136" spans="19:20" x14ac:dyDescent="0.2">
      <c r="S136">
        <v>2034</v>
      </c>
      <c r="T136" s="72">
        <v>49043</v>
      </c>
    </row>
    <row r="137" spans="19:20" x14ac:dyDescent="0.2">
      <c r="S137">
        <v>2035</v>
      </c>
      <c r="T137" s="72">
        <v>49393</v>
      </c>
    </row>
    <row r="138" spans="19:20" x14ac:dyDescent="0.2">
      <c r="S138">
        <v>2036</v>
      </c>
      <c r="T138" s="72">
        <v>49778</v>
      </c>
    </row>
    <row r="139" spans="19:20" x14ac:dyDescent="0.2">
      <c r="S139">
        <v>2037</v>
      </c>
      <c r="T139" s="72">
        <v>50135</v>
      </c>
    </row>
    <row r="140" spans="19:20" x14ac:dyDescent="0.2">
      <c r="S140">
        <v>2038</v>
      </c>
      <c r="T140" s="72">
        <v>50520</v>
      </c>
    </row>
    <row r="141" spans="19:20" x14ac:dyDescent="0.2">
      <c r="S141">
        <v>2039</v>
      </c>
      <c r="T141" s="72">
        <v>50870</v>
      </c>
    </row>
    <row r="142" spans="19:20" x14ac:dyDescent="0.2">
      <c r="S142">
        <v>2040</v>
      </c>
      <c r="T142" s="72">
        <v>51227</v>
      </c>
    </row>
    <row r="143" spans="19:20" x14ac:dyDescent="0.2">
      <c r="S143">
        <v>2041</v>
      </c>
      <c r="T143" s="72">
        <v>51612</v>
      </c>
    </row>
    <row r="144" spans="19:20" x14ac:dyDescent="0.2">
      <c r="S144">
        <v>2042</v>
      </c>
      <c r="T144" s="72">
        <v>51962</v>
      </c>
    </row>
    <row r="145" spans="19:20" x14ac:dyDescent="0.2">
      <c r="S145">
        <v>2043</v>
      </c>
      <c r="T145" s="72">
        <v>52319</v>
      </c>
    </row>
    <row r="146" spans="19:20" x14ac:dyDescent="0.2">
      <c r="S146">
        <v>2044</v>
      </c>
      <c r="T146" s="72">
        <v>52704</v>
      </c>
    </row>
    <row r="147" spans="19:20" x14ac:dyDescent="0.2">
      <c r="S147">
        <v>2045</v>
      </c>
      <c r="T147" s="72">
        <v>53061</v>
      </c>
    </row>
    <row r="148" spans="19:20" x14ac:dyDescent="0.2">
      <c r="S148">
        <v>2046</v>
      </c>
      <c r="T148" s="72">
        <v>53411</v>
      </c>
    </row>
    <row r="149" spans="19:20" x14ac:dyDescent="0.2">
      <c r="S149">
        <v>2047</v>
      </c>
      <c r="T149" s="72">
        <v>53796</v>
      </c>
    </row>
    <row r="150" spans="19:20" x14ac:dyDescent="0.2">
      <c r="S150">
        <v>2048</v>
      </c>
      <c r="T150" s="72">
        <v>54153</v>
      </c>
    </row>
    <row r="151" spans="19:20" x14ac:dyDescent="0.2">
      <c r="S151">
        <v>2049</v>
      </c>
      <c r="T151" s="72">
        <v>54531</v>
      </c>
    </row>
    <row r="152" spans="19:20" x14ac:dyDescent="0.2">
      <c r="S152">
        <v>2050</v>
      </c>
      <c r="T152" s="72">
        <v>54888</v>
      </c>
    </row>
    <row r="153" spans="19:20" x14ac:dyDescent="0.2">
      <c r="S153">
        <v>2051</v>
      </c>
      <c r="T153" s="72">
        <v>55245</v>
      </c>
    </row>
    <row r="154" spans="19:20" x14ac:dyDescent="0.2">
      <c r="S154">
        <v>2052</v>
      </c>
      <c r="T154" s="72">
        <v>55630</v>
      </c>
    </row>
    <row r="155" spans="19:20" x14ac:dyDescent="0.2">
      <c r="S155">
        <v>2053</v>
      </c>
      <c r="T155" s="72">
        <v>55980</v>
      </c>
    </row>
    <row r="156" spans="19:20" x14ac:dyDescent="0.2">
      <c r="S156">
        <v>2054</v>
      </c>
      <c r="T156" s="72">
        <v>56337</v>
      </c>
    </row>
    <row r="157" spans="19:20" x14ac:dyDescent="0.2">
      <c r="S157">
        <v>2055</v>
      </c>
      <c r="T157" s="72">
        <v>56722</v>
      </c>
    </row>
    <row r="158" spans="19:20" x14ac:dyDescent="0.2">
      <c r="S158">
        <v>2056</v>
      </c>
      <c r="T158" s="72">
        <v>57072</v>
      </c>
    </row>
    <row r="159" spans="19:20" x14ac:dyDescent="0.2">
      <c r="S159">
        <v>2057</v>
      </c>
      <c r="T159" s="72">
        <v>57457</v>
      </c>
    </row>
    <row r="160" spans="19:20" x14ac:dyDescent="0.2">
      <c r="S160">
        <v>2058</v>
      </c>
      <c r="T160" s="72">
        <v>57814</v>
      </c>
    </row>
    <row r="161" spans="19:20" x14ac:dyDescent="0.2">
      <c r="S161">
        <v>2059</v>
      </c>
      <c r="T161" s="72">
        <v>58164</v>
      </c>
    </row>
    <row r="162" spans="19:20" x14ac:dyDescent="0.2">
      <c r="S162">
        <v>2060</v>
      </c>
      <c r="T162" s="72">
        <v>58549</v>
      </c>
    </row>
    <row r="163" spans="19:20" x14ac:dyDescent="0.2">
      <c r="S163">
        <v>2061</v>
      </c>
      <c r="T163" s="72">
        <v>58906</v>
      </c>
    </row>
    <row r="164" spans="19:20" x14ac:dyDescent="0.2">
      <c r="S164">
        <v>2062</v>
      </c>
      <c r="T164" s="72">
        <v>59256</v>
      </c>
    </row>
    <row r="165" spans="19:20" x14ac:dyDescent="0.2">
      <c r="S165">
        <v>2063</v>
      </c>
      <c r="T165" s="72">
        <v>59641</v>
      </c>
    </row>
    <row r="166" spans="19:20" x14ac:dyDescent="0.2">
      <c r="S166">
        <v>2064</v>
      </c>
      <c r="T166" s="72">
        <v>59998</v>
      </c>
    </row>
    <row r="167" spans="19:20" x14ac:dyDescent="0.2">
      <c r="S167">
        <v>2065</v>
      </c>
      <c r="T167" s="72">
        <v>60355</v>
      </c>
    </row>
    <row r="168" spans="19:20" x14ac:dyDescent="0.2">
      <c r="S168">
        <v>2066</v>
      </c>
      <c r="T168" s="72">
        <v>60733</v>
      </c>
    </row>
    <row r="169" spans="19:20" x14ac:dyDescent="0.2">
      <c r="S169">
        <v>2067</v>
      </c>
      <c r="T169" s="72">
        <v>61090</v>
      </c>
    </row>
    <row r="170" spans="19:20" x14ac:dyDescent="0.2">
      <c r="S170">
        <v>2068</v>
      </c>
      <c r="T170" s="72">
        <v>61475</v>
      </c>
    </row>
    <row r="171" spans="19:20" x14ac:dyDescent="0.2">
      <c r="S171">
        <v>2069</v>
      </c>
      <c r="T171" s="72">
        <v>61832</v>
      </c>
    </row>
    <row r="172" spans="19:20" x14ac:dyDescent="0.2">
      <c r="S172">
        <v>2070</v>
      </c>
      <c r="T172" s="72">
        <v>62182</v>
      </c>
    </row>
    <row r="173" spans="19:20" x14ac:dyDescent="0.2">
      <c r="S173">
        <v>2071</v>
      </c>
      <c r="T173" s="72">
        <v>62567</v>
      </c>
    </row>
    <row r="174" spans="19:20" x14ac:dyDescent="0.2">
      <c r="S174">
        <v>2072</v>
      </c>
      <c r="T174" s="72">
        <v>62924</v>
      </c>
    </row>
    <row r="175" spans="19:20" x14ac:dyDescent="0.2">
      <c r="S175">
        <v>2073</v>
      </c>
      <c r="T175" s="72">
        <v>63274</v>
      </c>
    </row>
    <row r="176" spans="19:20" x14ac:dyDescent="0.2">
      <c r="S176">
        <v>2074</v>
      </c>
      <c r="T176" s="72">
        <v>63659</v>
      </c>
    </row>
    <row r="177" spans="19:20" x14ac:dyDescent="0.2">
      <c r="S177">
        <v>2075</v>
      </c>
      <c r="T177" s="72">
        <v>64016</v>
      </c>
    </row>
    <row r="178" spans="19:20" x14ac:dyDescent="0.2">
      <c r="S178">
        <v>2076</v>
      </c>
      <c r="T178" s="72">
        <v>64394</v>
      </c>
    </row>
    <row r="179" spans="19:20" x14ac:dyDescent="0.2">
      <c r="S179">
        <v>2077</v>
      </c>
      <c r="T179" s="72">
        <v>64751</v>
      </c>
    </row>
    <row r="180" spans="19:20" x14ac:dyDescent="0.2">
      <c r="S180">
        <v>2078</v>
      </c>
      <c r="T180" s="72">
        <v>65108</v>
      </c>
    </row>
    <row r="181" spans="19:20" x14ac:dyDescent="0.2">
      <c r="S181">
        <v>2079</v>
      </c>
      <c r="T181" s="72">
        <v>65493</v>
      </c>
    </row>
    <row r="182" spans="19:20" x14ac:dyDescent="0.2">
      <c r="S182">
        <v>2080</v>
      </c>
      <c r="T182" s="72">
        <v>65843</v>
      </c>
    </row>
    <row r="183" spans="19:20" x14ac:dyDescent="0.2">
      <c r="S183">
        <v>2081</v>
      </c>
      <c r="T183" s="72">
        <v>66200</v>
      </c>
    </row>
    <row r="184" spans="19:20" x14ac:dyDescent="0.2">
      <c r="S184">
        <v>2082</v>
      </c>
      <c r="T184" s="72">
        <v>66585</v>
      </c>
    </row>
    <row r="185" spans="19:20" x14ac:dyDescent="0.2">
      <c r="S185">
        <v>2083</v>
      </c>
      <c r="T185" s="72">
        <v>66935</v>
      </c>
    </row>
    <row r="186" spans="19:20" x14ac:dyDescent="0.2">
      <c r="S186">
        <v>2084</v>
      </c>
      <c r="T186" s="72">
        <v>67292</v>
      </c>
    </row>
    <row r="187" spans="19:20" x14ac:dyDescent="0.2">
      <c r="S187">
        <v>2085</v>
      </c>
      <c r="T187" s="72">
        <v>67677</v>
      </c>
    </row>
    <row r="188" spans="19:20" x14ac:dyDescent="0.2">
      <c r="S188">
        <v>2086</v>
      </c>
      <c r="T188" s="72">
        <v>68027</v>
      </c>
    </row>
    <row r="189" spans="19:20" x14ac:dyDescent="0.2">
      <c r="S189">
        <v>2087</v>
      </c>
      <c r="T189" s="72">
        <v>68412</v>
      </c>
    </row>
    <row r="190" spans="19:20" x14ac:dyDescent="0.2">
      <c r="S190">
        <v>2088</v>
      </c>
      <c r="T190" s="72">
        <v>68769</v>
      </c>
    </row>
    <row r="191" spans="19:20" x14ac:dyDescent="0.2">
      <c r="S191">
        <v>2089</v>
      </c>
      <c r="T191" s="72">
        <v>69126</v>
      </c>
    </row>
    <row r="192" spans="19:20" x14ac:dyDescent="0.2">
      <c r="S192">
        <v>2090</v>
      </c>
      <c r="T192" s="72">
        <v>69504</v>
      </c>
    </row>
    <row r="193" spans="19:20" x14ac:dyDescent="0.2">
      <c r="S193">
        <v>2091</v>
      </c>
      <c r="T193" s="72">
        <v>69861</v>
      </c>
    </row>
    <row r="194" spans="19:20" x14ac:dyDescent="0.2">
      <c r="S194">
        <v>2092</v>
      </c>
      <c r="T194" s="72">
        <v>70218</v>
      </c>
    </row>
    <row r="195" spans="19:20" x14ac:dyDescent="0.2">
      <c r="S195">
        <v>2093</v>
      </c>
      <c r="T195" s="72">
        <v>70596</v>
      </c>
    </row>
    <row r="196" spans="19:20" x14ac:dyDescent="0.2">
      <c r="S196">
        <v>2094</v>
      </c>
      <c r="T196" s="72">
        <v>70953</v>
      </c>
    </row>
    <row r="197" spans="19:20" x14ac:dyDescent="0.2">
      <c r="S197">
        <v>2095</v>
      </c>
      <c r="T197" s="72">
        <v>71338</v>
      </c>
    </row>
    <row r="198" spans="19:20" x14ac:dyDescent="0.2">
      <c r="S198">
        <v>2096</v>
      </c>
      <c r="T198" s="72">
        <v>71695</v>
      </c>
    </row>
    <row r="199" spans="19:20" x14ac:dyDescent="0.2">
      <c r="S199">
        <v>2097</v>
      </c>
      <c r="T199" s="72">
        <v>72045</v>
      </c>
    </row>
    <row r="200" spans="19:20" x14ac:dyDescent="0.2">
      <c r="S200">
        <v>2098</v>
      </c>
      <c r="T200" s="72">
        <v>72430</v>
      </c>
    </row>
    <row r="201" spans="19:20" x14ac:dyDescent="0.2">
      <c r="S201">
        <v>2099</v>
      </c>
      <c r="T201" s="72">
        <v>72787</v>
      </c>
    </row>
    <row r="202" spans="19:20" x14ac:dyDescent="0.2">
      <c r="S202">
        <v>2100</v>
      </c>
      <c r="T202" s="72">
        <v>73137</v>
      </c>
    </row>
    <row r="203" spans="19:20" x14ac:dyDescent="0.2">
      <c r="S203">
        <v>2101</v>
      </c>
      <c r="T203" s="72">
        <v>73522</v>
      </c>
    </row>
    <row r="204" spans="19:20" x14ac:dyDescent="0.2">
      <c r="S204">
        <v>2102</v>
      </c>
      <c r="T204" s="72">
        <v>73879</v>
      </c>
    </row>
    <row r="205" spans="19:20" x14ac:dyDescent="0.2">
      <c r="S205">
        <v>2103</v>
      </c>
      <c r="T205" s="72">
        <v>74229</v>
      </c>
    </row>
    <row r="206" spans="19:20" x14ac:dyDescent="0.2">
      <c r="S206">
        <v>2104</v>
      </c>
      <c r="T206" s="72">
        <v>74614</v>
      </c>
    </row>
    <row r="207" spans="19:20" x14ac:dyDescent="0.2">
      <c r="S207">
        <v>2105</v>
      </c>
      <c r="T207" s="72">
        <v>74971</v>
      </c>
    </row>
    <row r="208" spans="19:20" x14ac:dyDescent="0.2">
      <c r="S208">
        <v>2106</v>
      </c>
      <c r="T208" s="72">
        <v>75349</v>
      </c>
    </row>
    <row r="209" spans="19:20" x14ac:dyDescent="0.2">
      <c r="S209">
        <v>2107</v>
      </c>
      <c r="T209" s="72">
        <v>75706</v>
      </c>
    </row>
    <row r="210" spans="19:20" x14ac:dyDescent="0.2">
      <c r="S210">
        <v>2108</v>
      </c>
      <c r="T210" s="72">
        <v>76063</v>
      </c>
    </row>
    <row r="211" spans="19:20" x14ac:dyDescent="0.2">
      <c r="S211">
        <v>2109</v>
      </c>
      <c r="T211" s="72">
        <v>76448</v>
      </c>
    </row>
    <row r="212" spans="19:20" x14ac:dyDescent="0.2">
      <c r="S212">
        <v>2110</v>
      </c>
      <c r="T212" s="72">
        <v>76798</v>
      </c>
    </row>
    <row r="213" spans="19:20" x14ac:dyDescent="0.2">
      <c r="S213">
        <v>2111</v>
      </c>
      <c r="T213" s="72">
        <v>77155</v>
      </c>
    </row>
    <row r="214" spans="19:20" x14ac:dyDescent="0.2">
      <c r="S214">
        <v>2112</v>
      </c>
      <c r="T214" s="72">
        <v>77540</v>
      </c>
    </row>
    <row r="215" spans="19:20" x14ac:dyDescent="0.2">
      <c r="S215">
        <v>2113</v>
      </c>
      <c r="T215" s="72">
        <v>77890</v>
      </c>
    </row>
    <row r="216" spans="19:20" x14ac:dyDescent="0.2">
      <c r="S216">
        <v>2114</v>
      </c>
      <c r="T216" s="72">
        <v>78275</v>
      </c>
    </row>
    <row r="217" spans="19:20" x14ac:dyDescent="0.2">
      <c r="S217">
        <v>2115</v>
      </c>
      <c r="T217" s="72">
        <v>78632</v>
      </c>
    </row>
    <row r="218" spans="19:20" x14ac:dyDescent="0.2">
      <c r="S218">
        <v>2116</v>
      </c>
      <c r="T218" s="72">
        <v>78982</v>
      </c>
    </row>
    <row r="219" spans="19:20" x14ac:dyDescent="0.2">
      <c r="S219">
        <v>2117</v>
      </c>
      <c r="T219" s="72">
        <v>79367</v>
      </c>
    </row>
    <row r="220" spans="19:20" x14ac:dyDescent="0.2">
      <c r="S220">
        <v>2118</v>
      </c>
      <c r="T220" s="72">
        <v>79724</v>
      </c>
    </row>
    <row r="221" spans="19:20" x14ac:dyDescent="0.2">
      <c r="S221">
        <v>2119</v>
      </c>
      <c r="T221" s="72">
        <v>80074</v>
      </c>
    </row>
    <row r="222" spans="19:20" x14ac:dyDescent="0.2">
      <c r="S222">
        <v>2120</v>
      </c>
      <c r="T222" s="72">
        <v>80459</v>
      </c>
    </row>
    <row r="223" spans="19:20" x14ac:dyDescent="0.2">
      <c r="S223">
        <v>2121</v>
      </c>
      <c r="T223" s="72">
        <v>80816</v>
      </c>
    </row>
    <row r="224" spans="19:20" x14ac:dyDescent="0.2">
      <c r="S224">
        <v>2122</v>
      </c>
      <c r="T224" s="72">
        <v>81173</v>
      </c>
    </row>
  </sheetData>
  <phoneticPr fontId="44" type="noConversion"/>
  <conditionalFormatting sqref="T2:T224 B2:P102">
    <cfRule type="expression" dxfId="22" priority="1" stopIfTrue="1">
      <formula>WEEKDAY(B2)=1</formula>
    </cfRule>
    <cfRule type="expression" dxfId="21" priority="2" stopIfTrue="1">
      <formula>WEEKDAY(B2)=7</formula>
    </cfRule>
    <cfRule type="expression" dxfId="20" priority="3" stopIfTrue="1">
      <formula>AND(WEEKDAY(B2)&gt;1,WEEKDAY(B2)&lt;7)</formula>
    </cfRule>
  </conditionalFormatting>
  <conditionalFormatting sqref="T1 C1:D1">
    <cfRule type="expression" dxfId="19" priority="4" stopIfTrue="1">
      <formula>NOT(FlagAlsace)</formula>
    </cfRule>
  </conditionalFormatting>
  <conditionalFormatting sqref="A2:A102">
    <cfRule type="cellIs" dxfId="18" priority="5" stopIfTrue="1" operator="between">
      <formula>YEAR(premier_jour)</formula>
      <formula>YEAR(MAX(label_mois))</formula>
    </cfRule>
  </conditionalFormatting>
  <pageMargins left="0.78740157499999996" right="0.78740157499999996" top="0.984251969" bottom="0.984251969" header="0.4921259845" footer="0.4921259845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0" r:id="rId3" name="Check Box 2">
              <controlPr defaultSize="0" autoFill="0" autoLine="0" autoPict="0">
                <anchor moveWithCells="1">
                  <from>
                    <xdr:col>1</xdr:col>
                    <xdr:colOff>342900</xdr:colOff>
                    <xdr:row>0</xdr:row>
                    <xdr:rowOff>57150</xdr:rowOff>
                  </from>
                  <to>
                    <xdr:col>2</xdr:col>
                    <xdr:colOff>561975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4" name="Check Box 6">
              <controlPr defaultSize="0" autoFill="0" autoLine="0" autoPict="0">
                <anchor moveWithCells="1">
                  <from>
                    <xdr:col>0</xdr:col>
                    <xdr:colOff>47625</xdr:colOff>
                    <xdr:row>0</xdr:row>
                    <xdr:rowOff>28575</xdr:rowOff>
                  </from>
                  <to>
                    <xdr:col>1</xdr:col>
                    <xdr:colOff>314325</xdr:colOff>
                    <xdr:row>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5" name="Check Box 10">
              <controlPr defaultSize="0" print="0" autoFill="0" autoLine="0" autoPict="0">
                <anchor moveWithCells="1" sizeWithCells="1">
                  <from>
                    <xdr:col>7</xdr:col>
                    <xdr:colOff>219075</xdr:colOff>
                    <xdr:row>0</xdr:row>
                    <xdr:rowOff>57150</xdr:rowOff>
                  </from>
                  <to>
                    <xdr:col>8</xdr:col>
                    <xdr:colOff>438150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6" name="Option Button 17">
              <controlPr defaultSize="0" autoFill="0" autoLine="0" autoPict="0">
                <anchor moveWithCells="1" sizeWithCells="1">
                  <from>
                    <xdr:col>2</xdr:col>
                    <xdr:colOff>638175</xdr:colOff>
                    <xdr:row>0</xdr:row>
                    <xdr:rowOff>66675</xdr:rowOff>
                  </from>
                  <to>
                    <xdr:col>3</xdr:col>
                    <xdr:colOff>400050</xdr:colOff>
                    <xdr:row>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7" name="Option Button 18">
              <controlPr defaultSize="0" autoFill="0" autoLine="0" autoPict="0">
                <anchor moveWithCells="1" sizeWithCells="1">
                  <from>
                    <xdr:col>3</xdr:col>
                    <xdr:colOff>419100</xdr:colOff>
                    <xdr:row>0</xdr:row>
                    <xdr:rowOff>66675</xdr:rowOff>
                  </from>
                  <to>
                    <xdr:col>4</xdr:col>
                    <xdr:colOff>381000</xdr:colOff>
                    <xdr:row>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8" name="Option Button 19">
              <controlPr defaultSize="0" autoFill="0" autoLine="0" autoPict="0">
                <anchor moveWithCells="1" sizeWithCells="1">
                  <from>
                    <xdr:col>4</xdr:col>
                    <xdr:colOff>419100</xdr:colOff>
                    <xdr:row>0</xdr:row>
                    <xdr:rowOff>66675</xdr:rowOff>
                  </from>
                  <to>
                    <xdr:col>5</xdr:col>
                    <xdr:colOff>228600</xdr:colOff>
                    <xdr:row>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9" name="Option Button 20">
              <controlPr defaultSize="0" autoFill="0" autoLine="0" autoPict="0">
                <anchor moveWithCells="1" sizeWithCells="1">
                  <from>
                    <xdr:col>5</xdr:col>
                    <xdr:colOff>247650</xdr:colOff>
                    <xdr:row>0</xdr:row>
                    <xdr:rowOff>66675</xdr:rowOff>
                  </from>
                  <to>
                    <xdr:col>6</xdr:col>
                    <xdr:colOff>28575</xdr:colOff>
                    <xdr:row>0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/>
  <dimension ref="A1:S440"/>
  <sheetViews>
    <sheetView showGridLines="0" workbookViewId="0">
      <pane ySplit="1" topLeftCell="A53" activePane="bottomLeft" state="frozen"/>
      <selection activeCell="B1" sqref="B1"/>
      <selection pane="bottomLeft" activeCell="B12" sqref="B12"/>
    </sheetView>
  </sheetViews>
  <sheetFormatPr baseColWidth="10" defaultRowHeight="12.75" x14ac:dyDescent="0.2"/>
  <cols>
    <col min="1" max="1" width="24.28515625" bestFit="1" customWidth="1"/>
    <col min="2" max="2" width="13" customWidth="1"/>
    <col min="3" max="3" width="14.5703125" customWidth="1"/>
    <col min="4" max="4" width="13" customWidth="1"/>
    <col min="5" max="5" width="15.5703125" customWidth="1"/>
    <col min="6" max="7" width="13" customWidth="1"/>
    <col min="8" max="8" width="1.42578125" customWidth="1"/>
    <col min="9" max="9" width="16.7109375" customWidth="1"/>
    <col min="10" max="10" width="12.28515625" customWidth="1"/>
    <col min="11" max="15" width="3.140625" customWidth="1"/>
    <col min="16" max="16" width="6.42578125" customWidth="1"/>
    <col min="17" max="17" width="14.28515625" customWidth="1"/>
    <col min="18" max="18" width="39.42578125" customWidth="1"/>
  </cols>
  <sheetData>
    <row r="1" spans="1:18" ht="30.75" customHeight="1" x14ac:dyDescent="0.25">
      <c r="A1" t="s">
        <v>74</v>
      </c>
      <c r="B1" s="140" t="s">
        <v>41</v>
      </c>
      <c r="C1" s="140" t="s">
        <v>66</v>
      </c>
      <c r="D1" s="141" t="s">
        <v>42</v>
      </c>
      <c r="E1" s="141" t="s">
        <v>67</v>
      </c>
      <c r="F1" s="142" t="s">
        <v>43</v>
      </c>
      <c r="G1" s="142" t="s">
        <v>68</v>
      </c>
      <c r="H1" s="84"/>
      <c r="I1" s="93" t="s">
        <v>71</v>
      </c>
      <c r="J1" s="94">
        <v>3</v>
      </c>
      <c r="K1" s="109" t="s">
        <v>41</v>
      </c>
      <c r="L1" s="110" t="s">
        <v>42</v>
      </c>
      <c r="M1" s="111" t="s">
        <v>43</v>
      </c>
      <c r="N1" s="112" t="s">
        <v>70</v>
      </c>
      <c r="O1" s="91" t="s">
        <v>64</v>
      </c>
      <c r="R1" t="str">
        <f>VLOOKUP(choix_zone,$P$4:$Q$8,2,0)</f>
        <v>ZONE B</v>
      </c>
    </row>
    <row r="2" spans="1:18" ht="63.75" x14ac:dyDescent="0.2">
      <c r="A2" s="136">
        <v>43721</v>
      </c>
      <c r="B2" s="88" t="s">
        <v>91</v>
      </c>
      <c r="C2" s="88"/>
      <c r="D2" s="88" t="s">
        <v>92</v>
      </c>
      <c r="E2" s="88"/>
      <c r="F2" s="88" t="s">
        <v>93</v>
      </c>
      <c r="G2" s="88"/>
      <c r="H2" s="85"/>
      <c r="I2" s="100" t="s">
        <v>44</v>
      </c>
      <c r="K2" s="101"/>
      <c r="L2" s="103"/>
      <c r="M2" s="105"/>
    </row>
    <row r="3" spans="1:18" ht="23.25" customHeight="1" x14ac:dyDescent="0.2">
      <c r="A3" s="137">
        <v>42330.813194444447</v>
      </c>
      <c r="B3" s="81" t="s">
        <v>95</v>
      </c>
      <c r="C3" s="81" t="s">
        <v>96</v>
      </c>
      <c r="D3" s="81" t="s">
        <v>62</v>
      </c>
      <c r="E3" s="81" t="s">
        <v>63</v>
      </c>
      <c r="F3" s="81" t="s">
        <v>62</v>
      </c>
      <c r="G3" s="83" t="s">
        <v>63</v>
      </c>
      <c r="H3" s="85"/>
      <c r="I3" s="35" t="s">
        <v>73</v>
      </c>
      <c r="J3" s="89">
        <f>MIN(B:G)</f>
        <v>318</v>
      </c>
      <c r="K3" s="101"/>
      <c r="L3" s="103"/>
      <c r="M3" s="105"/>
    </row>
    <row r="4" spans="1:18" ht="39" customHeight="1" thickBot="1" x14ac:dyDescent="0.25">
      <c r="A4" s="68" t="str">
        <f>"vacances d'été "&amp;CHAR(10)&amp;TEXT(B4+7,"""(""mmm aaaa""-""")&amp;TEXT(C4+7,"mmm aaaa"")""")</f>
        <v>vacances d'été 
(juil 2020-sept 2020)</v>
      </c>
      <c r="B4" s="89">
        <v>44016</v>
      </c>
      <c r="C4" s="139">
        <v>44075</v>
      </c>
      <c r="D4" s="139">
        <f t="shared" ref="D4:G6" si="0">B4</f>
        <v>44016</v>
      </c>
      <c r="E4" s="139">
        <f t="shared" si="0"/>
        <v>44075</v>
      </c>
      <c r="F4" s="139">
        <f t="shared" si="0"/>
        <v>44016</v>
      </c>
      <c r="G4" s="139">
        <f t="shared" si="0"/>
        <v>44075</v>
      </c>
      <c r="H4" s="86"/>
      <c r="I4" s="35" t="s">
        <v>72</v>
      </c>
      <c r="J4" s="89">
        <f>MAX(B:G)</f>
        <v>1667099</v>
      </c>
      <c r="K4" s="101"/>
      <c r="L4" s="103"/>
      <c r="M4" s="105"/>
      <c r="P4" s="99">
        <v>1</v>
      </c>
      <c r="Q4" s="99" t="s">
        <v>65</v>
      </c>
    </row>
    <row r="5" spans="1:18" ht="64.5" customHeight="1" thickBot="1" x14ac:dyDescent="0.5">
      <c r="A5" s="82" t="str">
        <f>"Vacances de la Toussaint "&amp;CHAR(10)&amp;TEXT(B5,"""(""mmmm aaaa"")""")</f>
        <v>Vacances de la Toussaint 
(octobre 2019)</v>
      </c>
      <c r="B5" s="89">
        <v>43757</v>
      </c>
      <c r="C5" s="139">
        <f>B5+16</f>
        <v>43773</v>
      </c>
      <c r="D5" s="139">
        <f t="shared" si="0"/>
        <v>43757</v>
      </c>
      <c r="E5" s="139">
        <f t="shared" si="0"/>
        <v>43773</v>
      </c>
      <c r="F5" s="139">
        <f t="shared" si="0"/>
        <v>43757</v>
      </c>
      <c r="G5" s="139">
        <f t="shared" si="0"/>
        <v>43773</v>
      </c>
      <c r="H5" s="86"/>
      <c r="I5" t="s">
        <v>75</v>
      </c>
      <c r="J5" s="146" t="s">
        <v>94</v>
      </c>
      <c r="K5" s="101"/>
      <c r="L5" s="103"/>
      <c r="M5" s="105"/>
      <c r="P5" s="99">
        <v>2</v>
      </c>
      <c r="Q5" s="99" t="str">
        <f>C1</f>
        <v>ZONE A</v>
      </c>
    </row>
    <row r="6" spans="1:18" ht="64.5" customHeight="1" thickBot="1" x14ac:dyDescent="0.25">
      <c r="A6" s="82" t="str">
        <f>"Vacances de Noël "&amp;CHAR(10)&amp;TEXT(B6,"""(""mmmm aaaa"")""")</f>
        <v>Vacances de Noël 
(décembre 2019)</v>
      </c>
      <c r="B6" s="89">
        <v>43820</v>
      </c>
      <c r="C6" s="139">
        <f>B6+16</f>
        <v>43836</v>
      </c>
      <c r="D6" s="139">
        <f t="shared" si="0"/>
        <v>43820</v>
      </c>
      <c r="E6" s="139">
        <f t="shared" si="0"/>
        <v>43836</v>
      </c>
      <c r="F6" s="139">
        <f t="shared" si="0"/>
        <v>43820</v>
      </c>
      <c r="G6" s="139">
        <f t="shared" si="0"/>
        <v>43836</v>
      </c>
      <c r="H6" s="86"/>
      <c r="K6" s="101"/>
      <c r="L6" s="103"/>
      <c r="M6" s="105"/>
      <c r="P6" s="99">
        <v>3</v>
      </c>
      <c r="Q6" s="99" t="str">
        <f>E1</f>
        <v>ZONE B</v>
      </c>
    </row>
    <row r="7" spans="1:18" ht="26.25" customHeight="1" thickBot="1" x14ac:dyDescent="0.25">
      <c r="A7" s="82" t="str">
        <f>"Vacances d'hiver "&amp;CHAR(10)&amp;TEXT(B7,"""(""mmmm aaaa"")""")</f>
        <v>Vacances d'hiver 
(février 2020)</v>
      </c>
      <c r="B7" s="89">
        <v>43883</v>
      </c>
      <c r="C7" s="139">
        <f>B7+16</f>
        <v>43899</v>
      </c>
      <c r="D7" s="89">
        <v>43876</v>
      </c>
      <c r="E7" s="139">
        <f>D7+16</f>
        <v>43892</v>
      </c>
      <c r="F7" s="89">
        <v>43869</v>
      </c>
      <c r="G7" s="139">
        <f>F7+16</f>
        <v>43885</v>
      </c>
      <c r="H7" s="86"/>
      <c r="K7" s="101"/>
      <c r="L7" s="103"/>
      <c r="M7" s="105"/>
      <c r="P7" s="99">
        <v>4</v>
      </c>
      <c r="Q7" s="99" t="str">
        <f>G1</f>
        <v>ZONE C</v>
      </c>
    </row>
    <row r="8" spans="1:18" ht="39" customHeight="1" x14ac:dyDescent="0.2">
      <c r="A8" s="82" t="str">
        <f>"Vacances de printemps "&amp;CHAR(10)&amp;TEXT(B8,"""(""mmmm aaaa"")""")</f>
        <v>Vacances de printemps 
(avril 2020)</v>
      </c>
      <c r="B8" s="89">
        <v>43939</v>
      </c>
      <c r="C8" s="139">
        <f>B8+16</f>
        <v>43955</v>
      </c>
      <c r="D8" s="89">
        <v>43932</v>
      </c>
      <c r="E8" s="139">
        <f>D8+16</f>
        <v>43948</v>
      </c>
      <c r="F8" s="89">
        <v>43925</v>
      </c>
      <c r="G8" s="139">
        <f>F8+16</f>
        <v>43941</v>
      </c>
      <c r="H8" s="86"/>
      <c r="K8" s="101"/>
      <c r="L8" s="103"/>
      <c r="M8" s="105"/>
      <c r="P8" s="99">
        <v>5</v>
      </c>
      <c r="Q8" s="99" t="s">
        <v>69</v>
      </c>
    </row>
    <row r="9" spans="1:18" ht="39" customHeight="1" thickBot="1" x14ac:dyDescent="0.25">
      <c r="A9" s="68" t="str">
        <f>"vacances d'été "&amp;CHAR(10)&amp;TEXT(B9+7,"""(""mmm aaaa""-""")&amp;TEXT(C9+7,"mmm aaaa"")""")</f>
        <v>vacances d'été 
(juil 2020-sept 2020)</v>
      </c>
      <c r="B9" s="89">
        <v>44016</v>
      </c>
      <c r="C9" s="139">
        <f>B9+58+1</f>
        <v>44075</v>
      </c>
      <c r="D9" s="139">
        <f>B9</f>
        <v>44016</v>
      </c>
      <c r="E9" s="139">
        <f>C9</f>
        <v>44075</v>
      </c>
      <c r="F9" s="139">
        <f>D9</f>
        <v>44016</v>
      </c>
      <c r="G9" s="139">
        <f>E9</f>
        <v>44075</v>
      </c>
      <c r="H9" s="86"/>
      <c r="K9" s="101"/>
      <c r="L9" s="103"/>
      <c r="M9" s="105"/>
    </row>
    <row r="10" spans="1:18" x14ac:dyDescent="0.2">
      <c r="B10" s="144">
        <f>INT(SUM(A1:G9))</f>
        <v>1667099</v>
      </c>
      <c r="H10" s="87"/>
      <c r="I10" s="71">
        <f>MIN(B4:G9)</f>
        <v>43757</v>
      </c>
      <c r="J10" s="73"/>
      <c r="K10" s="102">
        <f>IF(OR(AND(d&gt;V_1 A_1,d&lt;V_1 A_2),AND(d&gt;V_2 A_1,d&lt;V_2 A_2),AND(d&gt;V_3 A_1,d&lt;V_3 A_2),AND(d&gt;V_4 A_1,d&lt;V_4 A_2),AND(d&gt;V_5 A_1,d&lt;V_5 A_2),AND(d&gt;V_6 A_1,d&lt;V_6 A_2)),d,0)</f>
        <v>0</v>
      </c>
      <c r="L10" s="104">
        <f>IF(OR(AND(d&gt;V_1 B_1,d&lt;V_1 B_2),AND(d&gt;V_2 B_1,d&lt;V_2 B_2),AND(d&gt;V_3 B_1,d&lt;V_3 B_2),AND(d&gt;V_4 B_1,d&lt;V_4 B_2),AND(d&gt;V_5 B_1,d&lt;V_5 B_2),AND(d&gt;V_6 B_1,d&lt;V_6 B_2)),d,0)</f>
        <v>0</v>
      </c>
      <c r="M10" s="106">
        <f>IF(OR(AND(d&gt;V_1 C_1,d&lt;V_1 C_2),AND(d&gt;V_2 C_1,d&lt;V_2 C_2),AND(d&gt;V_3 C_1,d&lt;V_3 C_2),AND(d&gt;V_4 C_1,d&lt;V_4 C_2),AND(d&gt;V_5 C_1,d&lt;V_5 C_2),AND(d&gt;V_6 C_1,d&lt;V_6 C_2)),d,0)</f>
        <v>0</v>
      </c>
      <c r="N10" s="90">
        <f t="shared" ref="N10:N15" si="1">MAX(K10:M10)</f>
        <v>0</v>
      </c>
      <c r="O10" s="90">
        <f t="shared" ref="O10:O73" si="2">INDEX(J10:N10,choix_zone)</f>
        <v>0</v>
      </c>
    </row>
    <row r="11" spans="1:18" ht="25.5" x14ac:dyDescent="0.2">
      <c r="A11" s="147" t="s">
        <v>87</v>
      </c>
      <c r="B11" s="135">
        <f>MAX(B4:G9)-MIN(B4:G9)</f>
        <v>318</v>
      </c>
      <c r="H11" s="87"/>
      <c r="I11" s="71">
        <f>I10+1</f>
        <v>43758</v>
      </c>
      <c r="J11" s="73"/>
      <c r="K11" s="102">
        <f>IF(OR(AND(d&gt;V_1 A_1,d&lt;V_1 A_2),AND(d&gt;V_2 A_1,d&lt;V_2 A_2),AND(d&gt;V_3 A_1,d&lt;V_3 A_2),AND(d&gt;V_4 A_1,d&lt;V_4 A_2),AND(d&gt;V_5 A_1,d&lt;V_5 A_2),AND(d&gt;V_6 A_1,d&lt;V_6 A_2)),d,0)</f>
        <v>43758</v>
      </c>
      <c r="L11" s="104">
        <f>IF(OR(AND(d&gt;V_1 B_1,d&lt;V_1 B_2),AND(d&gt;V_2 B_1,d&lt;V_2 B_2),AND(d&gt;V_3 B_1,d&lt;V_3 B_2),AND(d&gt;V_4 B_1,d&lt;V_4 B_2),AND(d&gt;V_5 B_1,d&lt;V_5 B_2),AND(d&gt;V_6 B_1,d&lt;V_6 B_2)),d,0)</f>
        <v>43758</v>
      </c>
      <c r="M11" s="106">
        <f>IF(OR(AND(d&gt;V_1 C_1,d&lt;V_1 C_2),AND(d&gt;V_2 C_1,d&lt;V_2 C_2),AND(d&gt;V_3 C_1,d&lt;V_3 C_2),AND(d&gt;V_4 C_1,d&lt;V_4 C_2),AND(d&gt;V_5 C_1,d&lt;V_5 C_2),AND(d&gt;V_6 C_1,d&lt;V_6 C_2)),d,0)</f>
        <v>43758</v>
      </c>
      <c r="N11" s="90">
        <f t="shared" si="1"/>
        <v>43758</v>
      </c>
      <c r="O11" s="90">
        <f t="shared" si="2"/>
        <v>43758</v>
      </c>
    </row>
    <row r="12" spans="1:18" ht="45.75" customHeight="1" x14ac:dyDescent="0.2">
      <c r="A12" s="143" t="s">
        <v>99</v>
      </c>
      <c r="H12" s="87"/>
      <c r="I12" s="71">
        <f t="shared" ref="I12:I75" si="3">I11+1</f>
        <v>43759</v>
      </c>
      <c r="J12" s="73"/>
      <c r="K12" s="102">
        <f>IF(OR(AND(d&gt;V_1 A_1,d&lt;V_1 A_2),AND(d&gt;V_2 A_1,d&lt;V_2 A_2),AND(d&gt;V_3 A_1,d&lt;V_3 A_2),AND(d&gt;V_4 A_1,d&lt;V_4 A_2),AND(d&gt;V_5 A_1,d&lt;V_5 A_2),AND(d&gt;V_6 A_1,d&lt;V_6 A_2)),d,0)</f>
        <v>43759</v>
      </c>
      <c r="L12" s="104">
        <f>IF(OR(AND(d&gt;V_1 B_1,d&lt;V_1 B_2),AND(d&gt;V_2 B_1,d&lt;V_2 B_2),AND(d&gt;V_3 B_1,d&lt;V_3 B_2),AND(d&gt;V_4 B_1,d&lt;V_4 B_2),AND(d&gt;V_5 B_1,d&lt;V_5 B_2),AND(d&gt;V_6 B_1,d&lt;V_6 B_2)),d,0)</f>
        <v>43759</v>
      </c>
      <c r="M12" s="106">
        <f>IF(OR(AND(d&gt;V_1 C_1,d&lt;V_1 C_2),AND(d&gt;V_2 C_1,d&lt;V_2 C_2),AND(d&gt;V_3 C_1,d&lt;V_3 C_2),AND(d&gt;V_4 C_1,d&lt;V_4 C_2),AND(d&gt;V_5 C_1,d&lt;V_5 C_2),AND(d&gt;V_6 C_1,d&lt;V_6 C_2)),d,0)</f>
        <v>43759</v>
      </c>
      <c r="N12" s="90">
        <f t="shared" si="1"/>
        <v>43759</v>
      </c>
      <c r="O12" s="90">
        <f t="shared" si="2"/>
        <v>43759</v>
      </c>
    </row>
    <row r="13" spans="1:18" ht="34.5" customHeight="1" x14ac:dyDescent="0.2">
      <c r="A13" s="145" t="s">
        <v>41</v>
      </c>
      <c r="B13" t="str">
        <f>"calendrier."&amp;période&amp;".Zone."&amp;A13&amp;".vacances.scolaires.PDF"</f>
        <v>calendrier.2019-2020.Zone.A.vacances.scolaires.PDF</v>
      </c>
      <c r="H13" s="87"/>
      <c r="I13" s="71">
        <f t="shared" si="3"/>
        <v>43760</v>
      </c>
      <c r="J13" s="73"/>
      <c r="K13" s="102">
        <f>IF(OR(AND(d&gt;V_1 A_1,d&lt;V_1 A_2),AND(d&gt;V_2 A_1,d&lt;V_2 A_2),AND(d&gt;V_3 A_1,d&lt;V_3 A_2),AND(d&gt;V_4 A_1,d&lt;V_4 A_2),AND(d&gt;V_5 A_1,d&lt;V_5 A_2),AND(d&gt;V_6 A_1,d&lt;V_6 A_2)),d,0)</f>
        <v>43760</v>
      </c>
      <c r="L13" s="104">
        <f>IF(OR(AND(d&gt;V_1 B_1,d&lt;V_1 B_2),AND(d&gt;V_2 B_1,d&lt;V_2 B_2),AND(d&gt;V_3 B_1,d&lt;V_3 B_2),AND(d&gt;V_4 B_1,d&lt;V_4 B_2),AND(d&gt;V_5 B_1,d&lt;V_5 B_2),AND(d&gt;V_6 B_1,d&lt;V_6 B_2)),d,0)</f>
        <v>43760</v>
      </c>
      <c r="M13" s="106">
        <f>IF(OR(AND(d&gt;V_1 C_1,d&lt;V_1 C_2),AND(d&gt;V_2 C_1,d&lt;V_2 C_2),AND(d&gt;V_3 C_1,d&lt;V_3 C_2),AND(d&gt;V_4 C_1,d&lt;V_4 C_2),AND(d&gt;V_5 C_1,d&lt;V_5 C_2),AND(d&gt;V_6 C_1,d&lt;V_6 C_2)),d,0)</f>
        <v>43760</v>
      </c>
      <c r="N13" s="90">
        <f t="shared" si="1"/>
        <v>43760</v>
      </c>
      <c r="O13" s="90">
        <f t="shared" si="2"/>
        <v>43760</v>
      </c>
    </row>
    <row r="14" spans="1:18" x14ac:dyDescent="0.2">
      <c r="A14" s="145" t="s">
        <v>42</v>
      </c>
      <c r="B14" t="str">
        <f>"calendrier."&amp;période&amp;".Zone."&amp;A14&amp;".vacances.scolaires.PDF"</f>
        <v>calendrier.2019-2020.Zone.B.vacances.scolaires.PDF</v>
      </c>
      <c r="H14" s="87"/>
      <c r="I14" s="71">
        <f t="shared" si="3"/>
        <v>43761</v>
      </c>
      <c r="J14" s="73"/>
      <c r="K14" s="102">
        <f>IF(OR(AND(d&gt;V_1 A_1,d&lt;V_1 A_2),AND(d&gt;V_2 A_1,d&lt;V_2 A_2),AND(d&gt;V_3 A_1,d&lt;V_3 A_2),AND(d&gt;V_4 A_1,d&lt;V_4 A_2),AND(d&gt;V_5 A_1,d&lt;V_5 A_2),AND(d&gt;V_6 A_1,d&lt;V_6 A_2)),d,0)</f>
        <v>43761</v>
      </c>
      <c r="L14" s="104">
        <f>IF(OR(AND(d&gt;V_1 B_1,d&lt;V_1 B_2),AND(d&gt;V_2 B_1,d&lt;V_2 B_2),AND(d&gt;V_3 B_1,d&lt;V_3 B_2),AND(d&gt;V_4 B_1,d&lt;V_4 B_2),AND(d&gt;V_5 B_1,d&lt;V_5 B_2),AND(d&gt;V_6 B_1,d&lt;V_6 B_2)),d,0)</f>
        <v>43761</v>
      </c>
      <c r="M14" s="106">
        <f>IF(OR(AND(d&gt;V_1 C_1,d&lt;V_1 C_2),AND(d&gt;V_2 C_1,d&lt;V_2 C_2),AND(d&gt;V_3 C_1,d&lt;V_3 C_2),AND(d&gt;V_4 C_1,d&lt;V_4 C_2),AND(d&gt;V_5 C_1,d&lt;V_5 C_2),AND(d&gt;V_6 C_1,d&lt;V_6 C_2)),d,0)</f>
        <v>43761</v>
      </c>
      <c r="N14" s="90">
        <f t="shared" si="1"/>
        <v>43761</v>
      </c>
      <c r="O14" s="90">
        <f t="shared" si="2"/>
        <v>43761</v>
      </c>
    </row>
    <row r="15" spans="1:18" x14ac:dyDescent="0.2">
      <c r="A15" s="145" t="s">
        <v>43</v>
      </c>
      <c r="B15" t="str">
        <f>"calendrier."&amp;période&amp;".Zone."&amp;A15&amp;".vacances.scolaires.PDF"</f>
        <v>calendrier.2019-2020.Zone.C.vacances.scolaires.PDF</v>
      </c>
      <c r="H15" s="87"/>
      <c r="I15" s="71">
        <f t="shared" si="3"/>
        <v>43762</v>
      </c>
      <c r="J15" s="73"/>
      <c r="K15" s="102">
        <f>IF(OR(AND(d&gt;V_1 A_1,d&lt;V_1 A_2),AND(d&gt;V_2 A_1,d&lt;V_2 A_2),AND(d&gt;V_3 A_1,d&lt;V_3 A_2),AND(d&gt;V_4 A_1,d&lt;V_4 A_2),AND(d&gt;V_5 A_1,d&lt;V_5 A_2),AND(d&gt;V_6 A_1,d&lt;V_6 A_2)),d,0)</f>
        <v>43762</v>
      </c>
      <c r="L15" s="104">
        <f>IF(OR(AND(d&gt;V_1 B_1,d&lt;V_1 B_2),AND(d&gt;V_2 B_1,d&lt;V_2 B_2),AND(d&gt;V_3 B_1,d&lt;V_3 B_2),AND(d&gt;V_4 B_1,d&lt;V_4 B_2),AND(d&gt;V_5 B_1,d&lt;V_5 B_2),AND(d&gt;V_6 B_1,d&lt;V_6 B_2)),d,0)</f>
        <v>43762</v>
      </c>
      <c r="M15" s="106">
        <f>IF(OR(AND(d&gt;V_1 C_1,d&lt;V_1 C_2),AND(d&gt;V_2 C_1,d&lt;V_2 C_2),AND(d&gt;V_3 C_1,d&lt;V_3 C_2),AND(d&gt;V_4 C_1,d&lt;V_4 C_2),AND(d&gt;V_5 C_1,d&lt;V_5 C_2),AND(d&gt;V_6 C_1,d&lt;V_6 C_2)),d,0)</f>
        <v>43762</v>
      </c>
      <c r="N15" s="90">
        <f t="shared" si="1"/>
        <v>43762</v>
      </c>
      <c r="O15" s="90">
        <f t="shared" si="2"/>
        <v>43762</v>
      </c>
    </row>
    <row r="16" spans="1:18" x14ac:dyDescent="0.2">
      <c r="A16" s="145" t="s">
        <v>97</v>
      </c>
      <c r="B16" t="str">
        <f>"calendrier."&amp;période&amp;".Zone."&amp;A16&amp;".vacances.scolaires.PDF"</f>
        <v>calendrier.2019-2020.Zone.A.B.C.vacances.scolaires.PDF</v>
      </c>
      <c r="H16" s="87"/>
      <c r="I16" s="71">
        <f t="shared" si="3"/>
        <v>43763</v>
      </c>
      <c r="J16" s="73"/>
      <c r="K16" s="102">
        <f>IF(OR(AND(d&gt;V_1 A_1,d&lt;V_1 A_2),AND(d&gt;V_2 A_1,d&lt;V_2 A_2),AND(d&gt;V_3 A_1,d&lt;V_3 A_2),AND(d&gt;V_4 A_1,d&lt;V_4 A_2),AND(d&gt;V_5 A_1,d&lt;V_5 A_2),AND(d&gt;V_6 A_1,d&lt;V_6 A_2)),d,0)</f>
        <v>43763</v>
      </c>
      <c r="L16" s="104">
        <f>IF(OR(AND(d&gt;V_1 B_1,d&lt;V_1 B_2),AND(d&gt;V_2 B_1,d&lt;V_2 B_2),AND(d&gt;V_3 B_1,d&lt;V_3 B_2),AND(d&gt;V_4 B_1,d&lt;V_4 B_2),AND(d&gt;V_5 B_1,d&lt;V_5 B_2),AND(d&gt;V_6 B_1,d&lt;V_6 B_2)),d,0)</f>
        <v>43763</v>
      </c>
      <c r="M16" s="106">
        <f>IF(OR(AND(d&gt;V_1 C_1,d&lt;V_1 C_2),AND(d&gt;V_2 C_1,d&lt;V_2 C_2),AND(d&gt;V_3 C_1,d&lt;V_3 C_2),AND(d&gt;V_4 C_1,d&lt;V_4 C_2),AND(d&gt;V_5 C_1,d&lt;V_5 C_2),AND(d&gt;V_6 C_1,d&lt;V_6 C_2)),d,0)</f>
        <v>43763</v>
      </c>
      <c r="N16" s="90">
        <f t="shared" ref="N16:N79" si="4">MAX(K16:M16)</f>
        <v>43763</v>
      </c>
      <c r="O16" s="90">
        <f t="shared" si="2"/>
        <v>43763</v>
      </c>
    </row>
    <row r="17" spans="1:19" x14ac:dyDescent="0.2">
      <c r="A17" s="145" t="s">
        <v>98</v>
      </c>
      <c r="B17" t="str">
        <f>"calendrier."&amp;période&amp;".Zone."&amp;A17&amp;".vacances.scolaires.PDF"</f>
        <v>calendrier.2019-2020.Zone.sans_vacances.vacances.scolaires.PDF</v>
      </c>
      <c r="H17" s="87"/>
      <c r="I17" s="71">
        <f t="shared" si="3"/>
        <v>43764</v>
      </c>
      <c r="J17" s="73"/>
      <c r="K17" s="102">
        <f>IF(OR(AND(d&gt;V_1 A_1,d&lt;V_1 A_2),AND(d&gt;V_2 A_1,d&lt;V_2 A_2),AND(d&gt;V_3 A_1,d&lt;V_3 A_2),AND(d&gt;V_4 A_1,d&lt;V_4 A_2),AND(d&gt;V_5 A_1,d&lt;V_5 A_2),AND(d&gt;V_6 A_1,d&lt;V_6 A_2)),d,0)</f>
        <v>43764</v>
      </c>
      <c r="L17" s="104">
        <f>IF(OR(AND(d&gt;V_1 B_1,d&lt;V_1 B_2),AND(d&gt;V_2 B_1,d&lt;V_2 B_2),AND(d&gt;V_3 B_1,d&lt;V_3 B_2),AND(d&gt;V_4 B_1,d&lt;V_4 B_2),AND(d&gt;V_5 B_1,d&lt;V_5 B_2),AND(d&gt;V_6 B_1,d&lt;V_6 B_2)),d,0)</f>
        <v>43764</v>
      </c>
      <c r="M17" s="106">
        <f>IF(OR(AND(d&gt;V_1 C_1,d&lt;V_1 C_2),AND(d&gt;V_2 C_1,d&lt;V_2 C_2),AND(d&gt;V_3 C_1,d&lt;V_3 C_2),AND(d&gt;V_4 C_1,d&lt;V_4 C_2),AND(d&gt;V_5 C_1,d&lt;V_5 C_2),AND(d&gt;V_6 C_1,d&lt;V_6 C_2)),d,0)</f>
        <v>43764</v>
      </c>
      <c r="N17" s="90">
        <f t="shared" si="4"/>
        <v>43764</v>
      </c>
      <c r="O17" s="90">
        <f t="shared" si="2"/>
        <v>43764</v>
      </c>
    </row>
    <row r="18" spans="1:19" x14ac:dyDescent="0.2">
      <c r="H18" s="87"/>
      <c r="I18" s="71">
        <f t="shared" si="3"/>
        <v>43765</v>
      </c>
      <c r="J18" s="73"/>
      <c r="K18" s="102">
        <f>IF(OR(AND(d&gt;V_1 A_1,d&lt;V_1 A_2),AND(d&gt;V_2 A_1,d&lt;V_2 A_2),AND(d&gt;V_3 A_1,d&lt;V_3 A_2),AND(d&gt;V_4 A_1,d&lt;V_4 A_2),AND(d&gt;V_5 A_1,d&lt;V_5 A_2),AND(d&gt;V_6 A_1,d&lt;V_6 A_2)),d,0)</f>
        <v>43765</v>
      </c>
      <c r="L18" s="104">
        <f>IF(OR(AND(d&gt;V_1 B_1,d&lt;V_1 B_2),AND(d&gt;V_2 B_1,d&lt;V_2 B_2),AND(d&gt;V_3 B_1,d&lt;V_3 B_2),AND(d&gt;V_4 B_1,d&lt;V_4 B_2),AND(d&gt;V_5 B_1,d&lt;V_5 B_2),AND(d&gt;V_6 B_1,d&lt;V_6 B_2)),d,0)</f>
        <v>43765</v>
      </c>
      <c r="M18" s="106">
        <f>IF(OR(AND(d&gt;V_1 C_1,d&lt;V_1 C_2),AND(d&gt;V_2 C_1,d&lt;V_2 C_2),AND(d&gt;V_3 C_1,d&lt;V_3 C_2),AND(d&gt;V_4 C_1,d&lt;V_4 C_2),AND(d&gt;V_5 C_1,d&lt;V_5 C_2),AND(d&gt;V_6 C_1,d&lt;V_6 C_2)),d,0)</f>
        <v>43765</v>
      </c>
      <c r="N18" s="90">
        <f t="shared" si="4"/>
        <v>43765</v>
      </c>
      <c r="O18" s="90">
        <f t="shared" si="2"/>
        <v>43765</v>
      </c>
    </row>
    <row r="19" spans="1:19" x14ac:dyDescent="0.2">
      <c r="H19" s="87"/>
      <c r="I19" s="71">
        <f t="shared" si="3"/>
        <v>43766</v>
      </c>
      <c r="J19" s="73"/>
      <c r="K19" s="102">
        <f>IF(OR(AND(d&gt;V_1 A_1,d&lt;V_1 A_2),AND(d&gt;V_2 A_1,d&lt;V_2 A_2),AND(d&gt;V_3 A_1,d&lt;V_3 A_2),AND(d&gt;V_4 A_1,d&lt;V_4 A_2),AND(d&gt;V_5 A_1,d&lt;V_5 A_2),AND(d&gt;V_6 A_1,d&lt;V_6 A_2)),d,0)</f>
        <v>43766</v>
      </c>
      <c r="L19" s="104">
        <f>IF(OR(AND(d&gt;V_1 B_1,d&lt;V_1 B_2),AND(d&gt;V_2 B_1,d&lt;V_2 B_2),AND(d&gt;V_3 B_1,d&lt;V_3 B_2),AND(d&gt;V_4 B_1,d&lt;V_4 B_2),AND(d&gt;V_5 B_1,d&lt;V_5 B_2),AND(d&gt;V_6 B_1,d&lt;V_6 B_2)),d,0)</f>
        <v>43766</v>
      </c>
      <c r="M19" s="106">
        <f>IF(OR(AND(d&gt;V_1 C_1,d&lt;V_1 C_2),AND(d&gt;V_2 C_1,d&lt;V_2 C_2),AND(d&gt;V_3 C_1,d&lt;V_3 C_2),AND(d&gt;V_4 C_1,d&lt;V_4 C_2),AND(d&gt;V_5 C_1,d&lt;V_5 C_2),AND(d&gt;V_6 C_1,d&lt;V_6 C_2)),d,0)</f>
        <v>43766</v>
      </c>
      <c r="N19" s="90">
        <f t="shared" si="4"/>
        <v>43766</v>
      </c>
      <c r="O19" s="90">
        <f t="shared" si="2"/>
        <v>43766</v>
      </c>
    </row>
    <row r="20" spans="1:19" x14ac:dyDescent="0.2">
      <c r="H20" s="87"/>
      <c r="I20" s="71">
        <f t="shared" si="3"/>
        <v>43767</v>
      </c>
      <c r="J20" s="73"/>
      <c r="K20" s="102">
        <f>IF(OR(AND(d&gt;V_1 A_1,d&lt;V_1 A_2),AND(d&gt;V_2 A_1,d&lt;V_2 A_2),AND(d&gt;V_3 A_1,d&lt;V_3 A_2),AND(d&gt;V_4 A_1,d&lt;V_4 A_2),AND(d&gt;V_5 A_1,d&lt;V_5 A_2),AND(d&gt;V_6 A_1,d&lt;V_6 A_2)),d,0)</f>
        <v>43767</v>
      </c>
      <c r="L20" s="104">
        <f>IF(OR(AND(d&gt;V_1 B_1,d&lt;V_1 B_2),AND(d&gt;V_2 B_1,d&lt;V_2 B_2),AND(d&gt;V_3 B_1,d&lt;V_3 B_2),AND(d&gt;V_4 B_1,d&lt;V_4 B_2),AND(d&gt;V_5 B_1,d&lt;V_5 B_2),AND(d&gt;V_6 B_1,d&lt;V_6 B_2)),d,0)</f>
        <v>43767</v>
      </c>
      <c r="M20" s="106">
        <f>IF(OR(AND(d&gt;V_1 C_1,d&lt;V_1 C_2),AND(d&gt;V_2 C_1,d&lt;V_2 C_2),AND(d&gt;V_3 C_1,d&lt;V_3 C_2),AND(d&gt;V_4 C_1,d&lt;V_4 C_2),AND(d&gt;V_5 C_1,d&lt;V_5 C_2),AND(d&gt;V_6 C_1,d&lt;V_6 C_2)),d,0)</f>
        <v>43767</v>
      </c>
      <c r="N20" s="90">
        <f t="shared" si="4"/>
        <v>43767</v>
      </c>
      <c r="O20" s="90">
        <f t="shared" si="2"/>
        <v>43767</v>
      </c>
    </row>
    <row r="21" spans="1:19" x14ac:dyDescent="0.2">
      <c r="H21" s="87"/>
      <c r="I21" s="71">
        <f t="shared" si="3"/>
        <v>43768</v>
      </c>
      <c r="J21" s="73"/>
      <c r="K21" s="102">
        <f>IF(OR(AND(d&gt;V_1 A_1,d&lt;V_1 A_2),AND(d&gt;V_2 A_1,d&lt;V_2 A_2),AND(d&gt;V_3 A_1,d&lt;V_3 A_2),AND(d&gt;V_4 A_1,d&lt;V_4 A_2),AND(d&gt;V_5 A_1,d&lt;V_5 A_2),AND(d&gt;V_6 A_1,d&lt;V_6 A_2)),d,0)</f>
        <v>43768</v>
      </c>
      <c r="L21" s="104">
        <f>IF(OR(AND(d&gt;V_1 B_1,d&lt;V_1 B_2),AND(d&gt;V_2 B_1,d&lt;V_2 B_2),AND(d&gt;V_3 B_1,d&lt;V_3 B_2),AND(d&gt;V_4 B_1,d&lt;V_4 B_2),AND(d&gt;V_5 B_1,d&lt;V_5 B_2),AND(d&gt;V_6 B_1,d&lt;V_6 B_2)),d,0)</f>
        <v>43768</v>
      </c>
      <c r="M21" s="106">
        <f>IF(OR(AND(d&gt;V_1 C_1,d&lt;V_1 C_2),AND(d&gt;V_2 C_1,d&lt;V_2 C_2),AND(d&gt;V_3 C_1,d&lt;V_3 C_2),AND(d&gt;V_4 C_1,d&lt;V_4 C_2),AND(d&gt;V_5 C_1,d&lt;V_5 C_2),AND(d&gt;V_6 C_1,d&lt;V_6 C_2)),d,0)</f>
        <v>43768</v>
      </c>
      <c r="N21" s="90">
        <f t="shared" si="4"/>
        <v>43768</v>
      </c>
      <c r="O21" s="90">
        <f t="shared" si="2"/>
        <v>43768</v>
      </c>
    </row>
    <row r="22" spans="1:19" x14ac:dyDescent="0.2">
      <c r="H22" s="87"/>
      <c r="I22" s="71">
        <f t="shared" si="3"/>
        <v>43769</v>
      </c>
      <c r="J22" s="73"/>
      <c r="K22" s="102">
        <f>IF(OR(AND(d&gt;V_1 A_1,d&lt;V_1 A_2),AND(d&gt;V_2 A_1,d&lt;V_2 A_2),AND(d&gt;V_3 A_1,d&lt;V_3 A_2),AND(d&gt;V_4 A_1,d&lt;V_4 A_2),AND(d&gt;V_5 A_1,d&lt;V_5 A_2),AND(d&gt;V_6 A_1,d&lt;V_6 A_2)),d,0)</f>
        <v>43769</v>
      </c>
      <c r="L22" s="104">
        <f>IF(OR(AND(d&gt;V_1 B_1,d&lt;V_1 B_2),AND(d&gt;V_2 B_1,d&lt;V_2 B_2),AND(d&gt;V_3 B_1,d&lt;V_3 B_2),AND(d&gt;V_4 B_1,d&lt;V_4 B_2),AND(d&gt;V_5 B_1,d&lt;V_5 B_2),AND(d&gt;V_6 B_1,d&lt;V_6 B_2)),d,0)</f>
        <v>43769</v>
      </c>
      <c r="M22" s="106">
        <f>IF(OR(AND(d&gt;V_1 C_1,d&lt;V_1 C_2),AND(d&gt;V_2 C_1,d&lt;V_2 C_2),AND(d&gt;V_3 C_1,d&lt;V_3 C_2),AND(d&gt;V_4 C_1,d&lt;V_4 C_2),AND(d&gt;V_5 C_1,d&lt;V_5 C_2),AND(d&gt;V_6 C_1,d&lt;V_6 C_2)),d,0)</f>
        <v>43769</v>
      </c>
      <c r="N22" s="90">
        <f t="shared" si="4"/>
        <v>43769</v>
      </c>
      <c r="O22" s="90">
        <f t="shared" si="2"/>
        <v>43769</v>
      </c>
      <c r="Q22" s="215"/>
      <c r="R22" s="216"/>
      <c r="S22" s="217"/>
    </row>
    <row r="23" spans="1:19" x14ac:dyDescent="0.2">
      <c r="H23" s="87"/>
      <c r="I23" s="71">
        <f t="shared" si="3"/>
        <v>43770</v>
      </c>
      <c r="J23" s="73"/>
      <c r="K23" s="102">
        <f>IF(OR(AND(d&gt;V_1 A_1,d&lt;V_1 A_2),AND(d&gt;V_2 A_1,d&lt;V_2 A_2),AND(d&gt;V_3 A_1,d&lt;V_3 A_2),AND(d&gt;V_4 A_1,d&lt;V_4 A_2),AND(d&gt;V_5 A_1,d&lt;V_5 A_2),AND(d&gt;V_6 A_1,d&lt;V_6 A_2)),d,0)</f>
        <v>43770</v>
      </c>
      <c r="L23" s="104">
        <f>IF(OR(AND(d&gt;V_1 B_1,d&lt;V_1 B_2),AND(d&gt;V_2 B_1,d&lt;V_2 B_2),AND(d&gt;V_3 B_1,d&lt;V_3 B_2),AND(d&gt;V_4 B_1,d&lt;V_4 B_2),AND(d&gt;V_5 B_1,d&lt;V_5 B_2),AND(d&gt;V_6 B_1,d&lt;V_6 B_2)),d,0)</f>
        <v>43770</v>
      </c>
      <c r="M23" s="106">
        <f>IF(OR(AND(d&gt;V_1 C_1,d&lt;V_1 C_2),AND(d&gt;V_2 C_1,d&lt;V_2 C_2),AND(d&gt;V_3 C_1,d&lt;V_3 C_2),AND(d&gt;V_4 C_1,d&lt;V_4 C_2),AND(d&gt;V_5 C_1,d&lt;V_5 C_2),AND(d&gt;V_6 C_1,d&lt;V_6 C_2)),d,0)</f>
        <v>43770</v>
      </c>
      <c r="N23" s="90">
        <f t="shared" si="4"/>
        <v>43770</v>
      </c>
      <c r="O23" s="90">
        <f t="shared" si="2"/>
        <v>43770</v>
      </c>
    </row>
    <row r="24" spans="1:19" x14ac:dyDescent="0.2">
      <c r="H24" s="87"/>
      <c r="I24" s="71">
        <f t="shared" si="3"/>
        <v>43771</v>
      </c>
      <c r="J24" s="73"/>
      <c r="K24" s="102">
        <f>IF(OR(AND(d&gt;V_1 A_1,d&lt;V_1 A_2),AND(d&gt;V_2 A_1,d&lt;V_2 A_2),AND(d&gt;V_3 A_1,d&lt;V_3 A_2),AND(d&gt;V_4 A_1,d&lt;V_4 A_2),AND(d&gt;V_5 A_1,d&lt;V_5 A_2),AND(d&gt;V_6 A_1,d&lt;V_6 A_2)),d,0)</f>
        <v>43771</v>
      </c>
      <c r="L24" s="104">
        <f>IF(OR(AND(d&gt;V_1 B_1,d&lt;V_1 B_2),AND(d&gt;V_2 B_1,d&lt;V_2 B_2),AND(d&gt;V_3 B_1,d&lt;V_3 B_2),AND(d&gt;V_4 B_1,d&lt;V_4 B_2),AND(d&gt;V_5 B_1,d&lt;V_5 B_2),AND(d&gt;V_6 B_1,d&lt;V_6 B_2)),d,0)</f>
        <v>43771</v>
      </c>
      <c r="M24" s="106">
        <f>IF(OR(AND(d&gt;V_1 C_1,d&lt;V_1 C_2),AND(d&gt;V_2 C_1,d&lt;V_2 C_2),AND(d&gt;V_3 C_1,d&lt;V_3 C_2),AND(d&gt;V_4 C_1,d&lt;V_4 C_2),AND(d&gt;V_5 C_1,d&lt;V_5 C_2),AND(d&gt;V_6 C_1,d&lt;V_6 C_2)),d,0)</f>
        <v>43771</v>
      </c>
      <c r="N24" s="90">
        <f t="shared" si="4"/>
        <v>43771</v>
      </c>
      <c r="O24" s="90">
        <f t="shared" si="2"/>
        <v>43771</v>
      </c>
    </row>
    <row r="25" spans="1:19" x14ac:dyDescent="0.2">
      <c r="H25" s="87"/>
      <c r="I25" s="71">
        <f t="shared" si="3"/>
        <v>43772</v>
      </c>
      <c r="J25" s="73"/>
      <c r="K25" s="102">
        <f>IF(OR(AND(d&gt;V_1 A_1,d&lt;V_1 A_2),AND(d&gt;V_2 A_1,d&lt;V_2 A_2),AND(d&gt;V_3 A_1,d&lt;V_3 A_2),AND(d&gt;V_4 A_1,d&lt;V_4 A_2),AND(d&gt;V_5 A_1,d&lt;V_5 A_2),AND(d&gt;V_6 A_1,d&lt;V_6 A_2)),d,0)</f>
        <v>43772</v>
      </c>
      <c r="L25" s="104">
        <f>IF(OR(AND(d&gt;V_1 B_1,d&lt;V_1 B_2),AND(d&gt;V_2 B_1,d&lt;V_2 B_2),AND(d&gt;V_3 B_1,d&lt;V_3 B_2),AND(d&gt;V_4 B_1,d&lt;V_4 B_2),AND(d&gt;V_5 B_1,d&lt;V_5 B_2),AND(d&gt;V_6 B_1,d&lt;V_6 B_2)),d,0)</f>
        <v>43772</v>
      </c>
      <c r="M25" s="106">
        <f>IF(OR(AND(d&gt;V_1 C_1,d&lt;V_1 C_2),AND(d&gt;V_2 C_1,d&lt;V_2 C_2),AND(d&gt;V_3 C_1,d&lt;V_3 C_2),AND(d&gt;V_4 C_1,d&lt;V_4 C_2),AND(d&gt;V_5 C_1,d&lt;V_5 C_2),AND(d&gt;V_6 C_1,d&lt;V_6 C_2)),d,0)</f>
        <v>43772</v>
      </c>
      <c r="N25" s="90">
        <f t="shared" si="4"/>
        <v>43772</v>
      </c>
      <c r="O25" s="90">
        <f t="shared" si="2"/>
        <v>43772</v>
      </c>
    </row>
    <row r="26" spans="1:19" x14ac:dyDescent="0.2">
      <c r="H26" s="87"/>
      <c r="I26" s="71">
        <f t="shared" si="3"/>
        <v>43773</v>
      </c>
      <c r="J26" s="73"/>
      <c r="K26" s="102">
        <f>IF(OR(AND(d&gt;V_1 A_1,d&lt;V_1 A_2),AND(d&gt;V_2 A_1,d&lt;V_2 A_2),AND(d&gt;V_3 A_1,d&lt;V_3 A_2),AND(d&gt;V_4 A_1,d&lt;V_4 A_2),AND(d&gt;V_5 A_1,d&lt;V_5 A_2),AND(d&gt;V_6 A_1,d&lt;V_6 A_2)),d,0)</f>
        <v>0</v>
      </c>
      <c r="L26" s="104">
        <f>IF(OR(AND(d&gt;V_1 B_1,d&lt;V_1 B_2),AND(d&gt;V_2 B_1,d&lt;V_2 B_2),AND(d&gt;V_3 B_1,d&lt;V_3 B_2),AND(d&gt;V_4 B_1,d&lt;V_4 B_2),AND(d&gt;V_5 B_1,d&lt;V_5 B_2),AND(d&gt;V_6 B_1,d&lt;V_6 B_2)),d,0)</f>
        <v>0</v>
      </c>
      <c r="M26" s="106">
        <f>IF(OR(AND(d&gt;V_1 C_1,d&lt;V_1 C_2),AND(d&gt;V_2 C_1,d&lt;V_2 C_2),AND(d&gt;V_3 C_1,d&lt;V_3 C_2),AND(d&gt;V_4 C_1,d&lt;V_4 C_2),AND(d&gt;V_5 C_1,d&lt;V_5 C_2),AND(d&gt;V_6 C_1,d&lt;V_6 C_2)),d,0)</f>
        <v>0</v>
      </c>
      <c r="N26" s="90">
        <f t="shared" si="4"/>
        <v>0</v>
      </c>
      <c r="O26" s="90">
        <f t="shared" si="2"/>
        <v>0</v>
      </c>
    </row>
    <row r="27" spans="1:19" x14ac:dyDescent="0.2">
      <c r="H27" s="87"/>
      <c r="I27" s="71">
        <f t="shared" si="3"/>
        <v>43774</v>
      </c>
      <c r="J27" s="73"/>
      <c r="K27" s="102">
        <f>IF(OR(AND(d&gt;V_1 A_1,d&lt;V_1 A_2),AND(d&gt;V_2 A_1,d&lt;V_2 A_2),AND(d&gt;V_3 A_1,d&lt;V_3 A_2),AND(d&gt;V_4 A_1,d&lt;V_4 A_2),AND(d&gt;V_5 A_1,d&lt;V_5 A_2),AND(d&gt;V_6 A_1,d&lt;V_6 A_2)),d,0)</f>
        <v>0</v>
      </c>
      <c r="L27" s="104">
        <f>IF(OR(AND(d&gt;V_1 B_1,d&lt;V_1 B_2),AND(d&gt;V_2 B_1,d&lt;V_2 B_2),AND(d&gt;V_3 B_1,d&lt;V_3 B_2),AND(d&gt;V_4 B_1,d&lt;V_4 B_2),AND(d&gt;V_5 B_1,d&lt;V_5 B_2),AND(d&gt;V_6 B_1,d&lt;V_6 B_2)),d,0)</f>
        <v>0</v>
      </c>
      <c r="M27" s="106">
        <f>IF(OR(AND(d&gt;V_1 C_1,d&lt;V_1 C_2),AND(d&gt;V_2 C_1,d&lt;V_2 C_2),AND(d&gt;V_3 C_1,d&lt;V_3 C_2),AND(d&gt;V_4 C_1,d&lt;V_4 C_2),AND(d&gt;V_5 C_1,d&lt;V_5 C_2),AND(d&gt;V_6 C_1,d&lt;V_6 C_2)),d,0)</f>
        <v>0</v>
      </c>
      <c r="N27" s="90">
        <f t="shared" si="4"/>
        <v>0</v>
      </c>
      <c r="O27" s="90">
        <f t="shared" si="2"/>
        <v>0</v>
      </c>
    </row>
    <row r="28" spans="1:19" x14ac:dyDescent="0.2">
      <c r="H28" s="87"/>
      <c r="I28" s="71">
        <f t="shared" si="3"/>
        <v>43775</v>
      </c>
      <c r="J28" s="73"/>
      <c r="K28" s="102">
        <f>IF(OR(AND(d&gt;V_1 A_1,d&lt;V_1 A_2),AND(d&gt;V_2 A_1,d&lt;V_2 A_2),AND(d&gt;V_3 A_1,d&lt;V_3 A_2),AND(d&gt;V_4 A_1,d&lt;V_4 A_2),AND(d&gt;V_5 A_1,d&lt;V_5 A_2),AND(d&gt;V_6 A_1,d&lt;V_6 A_2)),d,0)</f>
        <v>0</v>
      </c>
      <c r="L28" s="104">
        <f>IF(OR(AND(d&gt;V_1 B_1,d&lt;V_1 B_2),AND(d&gt;V_2 B_1,d&lt;V_2 B_2),AND(d&gt;V_3 B_1,d&lt;V_3 B_2),AND(d&gt;V_4 B_1,d&lt;V_4 B_2),AND(d&gt;V_5 B_1,d&lt;V_5 B_2),AND(d&gt;V_6 B_1,d&lt;V_6 B_2)),d,0)</f>
        <v>0</v>
      </c>
      <c r="M28" s="106">
        <f>IF(OR(AND(d&gt;V_1 C_1,d&lt;V_1 C_2),AND(d&gt;V_2 C_1,d&lt;V_2 C_2),AND(d&gt;V_3 C_1,d&lt;V_3 C_2),AND(d&gt;V_4 C_1,d&lt;V_4 C_2),AND(d&gt;V_5 C_1,d&lt;V_5 C_2),AND(d&gt;V_6 C_1,d&lt;V_6 C_2)),d,0)</f>
        <v>0</v>
      </c>
      <c r="N28" s="90">
        <f t="shared" si="4"/>
        <v>0</v>
      </c>
      <c r="O28" s="90">
        <f t="shared" si="2"/>
        <v>0</v>
      </c>
    </row>
    <row r="29" spans="1:19" x14ac:dyDescent="0.2">
      <c r="H29" s="87"/>
      <c r="I29" s="71">
        <f t="shared" si="3"/>
        <v>43776</v>
      </c>
      <c r="J29" s="73"/>
      <c r="K29" s="102">
        <f>IF(OR(AND(d&gt;V_1 A_1,d&lt;V_1 A_2),AND(d&gt;V_2 A_1,d&lt;V_2 A_2),AND(d&gt;V_3 A_1,d&lt;V_3 A_2),AND(d&gt;V_4 A_1,d&lt;V_4 A_2),AND(d&gt;V_5 A_1,d&lt;V_5 A_2),AND(d&gt;V_6 A_1,d&lt;V_6 A_2)),d,0)</f>
        <v>0</v>
      </c>
      <c r="L29" s="104">
        <f>IF(OR(AND(d&gt;V_1 B_1,d&lt;V_1 B_2),AND(d&gt;V_2 B_1,d&lt;V_2 B_2),AND(d&gt;V_3 B_1,d&lt;V_3 B_2),AND(d&gt;V_4 B_1,d&lt;V_4 B_2),AND(d&gt;V_5 B_1,d&lt;V_5 B_2),AND(d&gt;V_6 B_1,d&lt;V_6 B_2)),d,0)</f>
        <v>0</v>
      </c>
      <c r="M29" s="106">
        <f>IF(OR(AND(d&gt;V_1 C_1,d&lt;V_1 C_2),AND(d&gt;V_2 C_1,d&lt;V_2 C_2),AND(d&gt;V_3 C_1,d&lt;V_3 C_2),AND(d&gt;V_4 C_1,d&lt;V_4 C_2),AND(d&gt;V_5 C_1,d&lt;V_5 C_2),AND(d&gt;V_6 C_1,d&lt;V_6 C_2)),d,0)</f>
        <v>0</v>
      </c>
      <c r="N29" s="90">
        <f t="shared" si="4"/>
        <v>0</v>
      </c>
      <c r="O29" s="90">
        <f t="shared" si="2"/>
        <v>0</v>
      </c>
    </row>
    <row r="30" spans="1:19" x14ac:dyDescent="0.2">
      <c r="H30" s="87"/>
      <c r="I30" s="71">
        <f t="shared" si="3"/>
        <v>43777</v>
      </c>
      <c r="J30" s="73"/>
      <c r="K30" s="102">
        <f>IF(OR(AND(d&gt;V_1 A_1,d&lt;V_1 A_2),AND(d&gt;V_2 A_1,d&lt;V_2 A_2),AND(d&gt;V_3 A_1,d&lt;V_3 A_2),AND(d&gt;V_4 A_1,d&lt;V_4 A_2),AND(d&gt;V_5 A_1,d&lt;V_5 A_2),AND(d&gt;V_6 A_1,d&lt;V_6 A_2)),d,0)</f>
        <v>0</v>
      </c>
      <c r="L30" s="104">
        <f>IF(OR(AND(d&gt;V_1 B_1,d&lt;V_1 B_2),AND(d&gt;V_2 B_1,d&lt;V_2 B_2),AND(d&gt;V_3 B_1,d&lt;V_3 B_2),AND(d&gt;V_4 B_1,d&lt;V_4 B_2),AND(d&gt;V_5 B_1,d&lt;V_5 B_2),AND(d&gt;V_6 B_1,d&lt;V_6 B_2)),d,0)</f>
        <v>0</v>
      </c>
      <c r="M30" s="106">
        <f>IF(OR(AND(d&gt;V_1 C_1,d&lt;V_1 C_2),AND(d&gt;V_2 C_1,d&lt;V_2 C_2),AND(d&gt;V_3 C_1,d&lt;V_3 C_2),AND(d&gt;V_4 C_1,d&lt;V_4 C_2),AND(d&gt;V_5 C_1,d&lt;V_5 C_2),AND(d&gt;V_6 C_1,d&lt;V_6 C_2)),d,0)</f>
        <v>0</v>
      </c>
      <c r="N30" s="90">
        <f t="shared" si="4"/>
        <v>0</v>
      </c>
      <c r="O30" s="90">
        <f t="shared" si="2"/>
        <v>0</v>
      </c>
    </row>
    <row r="31" spans="1:19" x14ac:dyDescent="0.2">
      <c r="H31" s="87"/>
      <c r="I31" s="71">
        <f t="shared" si="3"/>
        <v>43778</v>
      </c>
      <c r="J31" s="73"/>
      <c r="K31" s="102">
        <f>IF(OR(AND(d&gt;V_1 A_1,d&lt;V_1 A_2),AND(d&gt;V_2 A_1,d&lt;V_2 A_2),AND(d&gt;V_3 A_1,d&lt;V_3 A_2),AND(d&gt;V_4 A_1,d&lt;V_4 A_2),AND(d&gt;V_5 A_1,d&lt;V_5 A_2),AND(d&gt;V_6 A_1,d&lt;V_6 A_2)),d,0)</f>
        <v>0</v>
      </c>
      <c r="L31" s="104">
        <f>IF(OR(AND(d&gt;V_1 B_1,d&lt;V_1 B_2),AND(d&gt;V_2 B_1,d&lt;V_2 B_2),AND(d&gt;V_3 B_1,d&lt;V_3 B_2),AND(d&gt;V_4 B_1,d&lt;V_4 B_2),AND(d&gt;V_5 B_1,d&lt;V_5 B_2),AND(d&gt;V_6 B_1,d&lt;V_6 B_2)),d,0)</f>
        <v>0</v>
      </c>
      <c r="M31" s="106">
        <f>IF(OR(AND(d&gt;V_1 C_1,d&lt;V_1 C_2),AND(d&gt;V_2 C_1,d&lt;V_2 C_2),AND(d&gt;V_3 C_1,d&lt;V_3 C_2),AND(d&gt;V_4 C_1,d&lt;V_4 C_2),AND(d&gt;V_5 C_1,d&lt;V_5 C_2),AND(d&gt;V_6 C_1,d&lt;V_6 C_2)),d,0)</f>
        <v>0</v>
      </c>
      <c r="N31" s="90">
        <f t="shared" si="4"/>
        <v>0</v>
      </c>
      <c r="O31" s="90">
        <f t="shared" si="2"/>
        <v>0</v>
      </c>
    </row>
    <row r="32" spans="1:19" x14ac:dyDescent="0.2">
      <c r="H32" s="87"/>
      <c r="I32" s="71">
        <f t="shared" si="3"/>
        <v>43779</v>
      </c>
      <c r="J32" s="73"/>
      <c r="K32" s="102">
        <f>IF(OR(AND(d&gt;V_1 A_1,d&lt;V_1 A_2),AND(d&gt;V_2 A_1,d&lt;V_2 A_2),AND(d&gt;V_3 A_1,d&lt;V_3 A_2),AND(d&gt;V_4 A_1,d&lt;V_4 A_2),AND(d&gt;V_5 A_1,d&lt;V_5 A_2),AND(d&gt;V_6 A_1,d&lt;V_6 A_2)),d,0)</f>
        <v>0</v>
      </c>
      <c r="L32" s="104">
        <f>IF(OR(AND(d&gt;V_1 B_1,d&lt;V_1 B_2),AND(d&gt;V_2 B_1,d&lt;V_2 B_2),AND(d&gt;V_3 B_1,d&lt;V_3 B_2),AND(d&gt;V_4 B_1,d&lt;V_4 B_2),AND(d&gt;V_5 B_1,d&lt;V_5 B_2),AND(d&gt;V_6 B_1,d&lt;V_6 B_2)),d,0)</f>
        <v>0</v>
      </c>
      <c r="M32" s="106">
        <f>IF(OR(AND(d&gt;V_1 C_1,d&lt;V_1 C_2),AND(d&gt;V_2 C_1,d&lt;V_2 C_2),AND(d&gt;V_3 C_1,d&lt;V_3 C_2),AND(d&gt;V_4 C_1,d&lt;V_4 C_2),AND(d&gt;V_5 C_1,d&lt;V_5 C_2),AND(d&gt;V_6 C_1,d&lt;V_6 C_2)),d,0)</f>
        <v>0</v>
      </c>
      <c r="N32" s="90">
        <f t="shared" si="4"/>
        <v>0</v>
      </c>
      <c r="O32" s="90">
        <f t="shared" si="2"/>
        <v>0</v>
      </c>
    </row>
    <row r="33" spans="8:15" x14ac:dyDescent="0.2">
      <c r="H33" s="87"/>
      <c r="I33" s="71">
        <f t="shared" si="3"/>
        <v>43780</v>
      </c>
      <c r="J33" s="73"/>
      <c r="K33" s="102">
        <f>IF(OR(AND(d&gt;V_1 A_1,d&lt;V_1 A_2),AND(d&gt;V_2 A_1,d&lt;V_2 A_2),AND(d&gt;V_3 A_1,d&lt;V_3 A_2),AND(d&gt;V_4 A_1,d&lt;V_4 A_2),AND(d&gt;V_5 A_1,d&lt;V_5 A_2),AND(d&gt;V_6 A_1,d&lt;V_6 A_2)),d,0)</f>
        <v>0</v>
      </c>
      <c r="L33" s="104">
        <f>IF(OR(AND(d&gt;V_1 B_1,d&lt;V_1 B_2),AND(d&gt;V_2 B_1,d&lt;V_2 B_2),AND(d&gt;V_3 B_1,d&lt;V_3 B_2),AND(d&gt;V_4 B_1,d&lt;V_4 B_2),AND(d&gt;V_5 B_1,d&lt;V_5 B_2),AND(d&gt;V_6 B_1,d&lt;V_6 B_2)),d,0)</f>
        <v>0</v>
      </c>
      <c r="M33" s="106">
        <f>IF(OR(AND(d&gt;V_1 C_1,d&lt;V_1 C_2),AND(d&gt;V_2 C_1,d&lt;V_2 C_2),AND(d&gt;V_3 C_1,d&lt;V_3 C_2),AND(d&gt;V_4 C_1,d&lt;V_4 C_2),AND(d&gt;V_5 C_1,d&lt;V_5 C_2),AND(d&gt;V_6 C_1,d&lt;V_6 C_2)),d,0)</f>
        <v>0</v>
      </c>
      <c r="N33" s="90">
        <f t="shared" si="4"/>
        <v>0</v>
      </c>
      <c r="O33" s="90">
        <f t="shared" si="2"/>
        <v>0</v>
      </c>
    </row>
    <row r="34" spans="8:15" x14ac:dyDescent="0.2">
      <c r="H34" s="87"/>
      <c r="I34" s="71">
        <f t="shared" si="3"/>
        <v>43781</v>
      </c>
      <c r="J34" s="73"/>
      <c r="K34" s="102">
        <f>IF(OR(AND(d&gt;V_1 A_1,d&lt;V_1 A_2),AND(d&gt;V_2 A_1,d&lt;V_2 A_2),AND(d&gt;V_3 A_1,d&lt;V_3 A_2),AND(d&gt;V_4 A_1,d&lt;V_4 A_2),AND(d&gt;V_5 A_1,d&lt;V_5 A_2),AND(d&gt;V_6 A_1,d&lt;V_6 A_2)),d,0)</f>
        <v>0</v>
      </c>
      <c r="L34" s="104">
        <f>IF(OR(AND(d&gt;V_1 B_1,d&lt;V_1 B_2),AND(d&gt;V_2 B_1,d&lt;V_2 B_2),AND(d&gt;V_3 B_1,d&lt;V_3 B_2),AND(d&gt;V_4 B_1,d&lt;V_4 B_2),AND(d&gt;V_5 B_1,d&lt;V_5 B_2),AND(d&gt;V_6 B_1,d&lt;V_6 B_2)),d,0)</f>
        <v>0</v>
      </c>
      <c r="M34" s="106">
        <f>IF(OR(AND(d&gt;V_1 C_1,d&lt;V_1 C_2),AND(d&gt;V_2 C_1,d&lt;V_2 C_2),AND(d&gt;V_3 C_1,d&lt;V_3 C_2),AND(d&gt;V_4 C_1,d&lt;V_4 C_2),AND(d&gt;V_5 C_1,d&lt;V_5 C_2),AND(d&gt;V_6 C_1,d&lt;V_6 C_2)),d,0)</f>
        <v>0</v>
      </c>
      <c r="N34" s="90">
        <f t="shared" si="4"/>
        <v>0</v>
      </c>
      <c r="O34" s="90">
        <f t="shared" si="2"/>
        <v>0</v>
      </c>
    </row>
    <row r="35" spans="8:15" x14ac:dyDescent="0.2">
      <c r="H35" s="87"/>
      <c r="I35" s="71">
        <f t="shared" si="3"/>
        <v>43782</v>
      </c>
      <c r="J35" s="73"/>
      <c r="K35" s="102">
        <f>IF(OR(AND(d&gt;V_1 A_1,d&lt;V_1 A_2),AND(d&gt;V_2 A_1,d&lt;V_2 A_2),AND(d&gt;V_3 A_1,d&lt;V_3 A_2),AND(d&gt;V_4 A_1,d&lt;V_4 A_2),AND(d&gt;V_5 A_1,d&lt;V_5 A_2),AND(d&gt;V_6 A_1,d&lt;V_6 A_2)),d,0)</f>
        <v>0</v>
      </c>
      <c r="L35" s="104">
        <f>IF(OR(AND(d&gt;V_1 B_1,d&lt;V_1 B_2),AND(d&gt;V_2 B_1,d&lt;V_2 B_2),AND(d&gt;V_3 B_1,d&lt;V_3 B_2),AND(d&gt;V_4 B_1,d&lt;V_4 B_2),AND(d&gt;V_5 B_1,d&lt;V_5 B_2),AND(d&gt;V_6 B_1,d&lt;V_6 B_2)),d,0)</f>
        <v>0</v>
      </c>
      <c r="M35" s="106">
        <f>IF(OR(AND(d&gt;V_1 C_1,d&lt;V_1 C_2),AND(d&gt;V_2 C_1,d&lt;V_2 C_2),AND(d&gt;V_3 C_1,d&lt;V_3 C_2),AND(d&gt;V_4 C_1,d&lt;V_4 C_2),AND(d&gt;V_5 C_1,d&lt;V_5 C_2),AND(d&gt;V_6 C_1,d&lt;V_6 C_2)),d,0)</f>
        <v>0</v>
      </c>
      <c r="N35" s="90">
        <f t="shared" si="4"/>
        <v>0</v>
      </c>
      <c r="O35" s="90">
        <f t="shared" si="2"/>
        <v>0</v>
      </c>
    </row>
    <row r="36" spans="8:15" x14ac:dyDescent="0.2">
      <c r="H36" s="87"/>
      <c r="I36" s="71">
        <f t="shared" si="3"/>
        <v>43783</v>
      </c>
      <c r="J36" s="73"/>
      <c r="K36" s="102">
        <f>IF(OR(AND(d&gt;V_1 A_1,d&lt;V_1 A_2),AND(d&gt;V_2 A_1,d&lt;V_2 A_2),AND(d&gt;V_3 A_1,d&lt;V_3 A_2),AND(d&gt;V_4 A_1,d&lt;V_4 A_2),AND(d&gt;V_5 A_1,d&lt;V_5 A_2),AND(d&gt;V_6 A_1,d&lt;V_6 A_2)),d,0)</f>
        <v>0</v>
      </c>
      <c r="L36" s="104">
        <f>IF(OR(AND(d&gt;V_1 B_1,d&lt;V_1 B_2),AND(d&gt;V_2 B_1,d&lt;V_2 B_2),AND(d&gt;V_3 B_1,d&lt;V_3 B_2),AND(d&gt;V_4 B_1,d&lt;V_4 B_2),AND(d&gt;V_5 B_1,d&lt;V_5 B_2),AND(d&gt;V_6 B_1,d&lt;V_6 B_2)),d,0)</f>
        <v>0</v>
      </c>
      <c r="M36" s="106">
        <f>IF(OR(AND(d&gt;V_1 C_1,d&lt;V_1 C_2),AND(d&gt;V_2 C_1,d&lt;V_2 C_2),AND(d&gt;V_3 C_1,d&lt;V_3 C_2),AND(d&gt;V_4 C_1,d&lt;V_4 C_2),AND(d&gt;V_5 C_1,d&lt;V_5 C_2),AND(d&gt;V_6 C_1,d&lt;V_6 C_2)),d,0)</f>
        <v>0</v>
      </c>
      <c r="N36" s="90">
        <f t="shared" si="4"/>
        <v>0</v>
      </c>
      <c r="O36" s="90">
        <f t="shared" si="2"/>
        <v>0</v>
      </c>
    </row>
    <row r="37" spans="8:15" x14ac:dyDescent="0.2">
      <c r="H37" s="87"/>
      <c r="I37" s="71">
        <f t="shared" si="3"/>
        <v>43784</v>
      </c>
      <c r="J37" s="73"/>
      <c r="K37" s="102">
        <f>IF(OR(AND(d&gt;V_1 A_1,d&lt;V_1 A_2),AND(d&gt;V_2 A_1,d&lt;V_2 A_2),AND(d&gt;V_3 A_1,d&lt;V_3 A_2),AND(d&gt;V_4 A_1,d&lt;V_4 A_2),AND(d&gt;V_5 A_1,d&lt;V_5 A_2),AND(d&gt;V_6 A_1,d&lt;V_6 A_2)),d,0)</f>
        <v>0</v>
      </c>
      <c r="L37" s="104">
        <f>IF(OR(AND(d&gt;V_1 B_1,d&lt;V_1 B_2),AND(d&gt;V_2 B_1,d&lt;V_2 B_2),AND(d&gt;V_3 B_1,d&lt;V_3 B_2),AND(d&gt;V_4 B_1,d&lt;V_4 B_2),AND(d&gt;V_5 B_1,d&lt;V_5 B_2),AND(d&gt;V_6 B_1,d&lt;V_6 B_2)),d,0)</f>
        <v>0</v>
      </c>
      <c r="M37" s="106">
        <f>IF(OR(AND(d&gt;V_1 C_1,d&lt;V_1 C_2),AND(d&gt;V_2 C_1,d&lt;V_2 C_2),AND(d&gt;V_3 C_1,d&lt;V_3 C_2),AND(d&gt;V_4 C_1,d&lt;V_4 C_2),AND(d&gt;V_5 C_1,d&lt;V_5 C_2),AND(d&gt;V_6 C_1,d&lt;V_6 C_2)),d,0)</f>
        <v>0</v>
      </c>
      <c r="N37" s="90">
        <f t="shared" si="4"/>
        <v>0</v>
      </c>
      <c r="O37" s="90">
        <f t="shared" si="2"/>
        <v>0</v>
      </c>
    </row>
    <row r="38" spans="8:15" x14ac:dyDescent="0.2">
      <c r="H38" s="87"/>
      <c r="I38" s="71">
        <f t="shared" si="3"/>
        <v>43785</v>
      </c>
      <c r="J38" s="73"/>
      <c r="K38" s="102">
        <f>IF(OR(AND(d&gt;V_1 A_1,d&lt;V_1 A_2),AND(d&gt;V_2 A_1,d&lt;V_2 A_2),AND(d&gt;V_3 A_1,d&lt;V_3 A_2),AND(d&gt;V_4 A_1,d&lt;V_4 A_2),AND(d&gt;V_5 A_1,d&lt;V_5 A_2),AND(d&gt;V_6 A_1,d&lt;V_6 A_2)),d,0)</f>
        <v>0</v>
      </c>
      <c r="L38" s="104">
        <f>IF(OR(AND(d&gt;V_1 B_1,d&lt;V_1 B_2),AND(d&gt;V_2 B_1,d&lt;V_2 B_2),AND(d&gt;V_3 B_1,d&lt;V_3 B_2),AND(d&gt;V_4 B_1,d&lt;V_4 B_2),AND(d&gt;V_5 B_1,d&lt;V_5 B_2),AND(d&gt;V_6 B_1,d&lt;V_6 B_2)),d,0)</f>
        <v>0</v>
      </c>
      <c r="M38" s="106">
        <f>IF(OR(AND(d&gt;V_1 C_1,d&lt;V_1 C_2),AND(d&gt;V_2 C_1,d&lt;V_2 C_2),AND(d&gt;V_3 C_1,d&lt;V_3 C_2),AND(d&gt;V_4 C_1,d&lt;V_4 C_2),AND(d&gt;V_5 C_1,d&lt;V_5 C_2),AND(d&gt;V_6 C_1,d&lt;V_6 C_2)),d,0)</f>
        <v>0</v>
      </c>
      <c r="N38" s="90">
        <f t="shared" si="4"/>
        <v>0</v>
      </c>
      <c r="O38" s="90">
        <f t="shared" si="2"/>
        <v>0</v>
      </c>
    </row>
    <row r="39" spans="8:15" x14ac:dyDescent="0.2">
      <c r="H39" s="87"/>
      <c r="I39" s="71">
        <f t="shared" si="3"/>
        <v>43786</v>
      </c>
      <c r="J39" s="73"/>
      <c r="K39" s="102">
        <f>IF(OR(AND(d&gt;V_1 A_1,d&lt;V_1 A_2),AND(d&gt;V_2 A_1,d&lt;V_2 A_2),AND(d&gt;V_3 A_1,d&lt;V_3 A_2),AND(d&gt;V_4 A_1,d&lt;V_4 A_2),AND(d&gt;V_5 A_1,d&lt;V_5 A_2),AND(d&gt;V_6 A_1,d&lt;V_6 A_2)),d,0)</f>
        <v>0</v>
      </c>
      <c r="L39" s="104">
        <f>IF(OR(AND(d&gt;V_1 B_1,d&lt;V_1 B_2),AND(d&gt;V_2 B_1,d&lt;V_2 B_2),AND(d&gt;V_3 B_1,d&lt;V_3 B_2),AND(d&gt;V_4 B_1,d&lt;V_4 B_2),AND(d&gt;V_5 B_1,d&lt;V_5 B_2),AND(d&gt;V_6 B_1,d&lt;V_6 B_2)),d,0)</f>
        <v>0</v>
      </c>
      <c r="M39" s="106">
        <f>IF(OR(AND(d&gt;V_1 C_1,d&lt;V_1 C_2),AND(d&gt;V_2 C_1,d&lt;V_2 C_2),AND(d&gt;V_3 C_1,d&lt;V_3 C_2),AND(d&gt;V_4 C_1,d&lt;V_4 C_2),AND(d&gt;V_5 C_1,d&lt;V_5 C_2),AND(d&gt;V_6 C_1,d&lt;V_6 C_2)),d,0)</f>
        <v>0</v>
      </c>
      <c r="N39" s="90">
        <f t="shared" si="4"/>
        <v>0</v>
      </c>
      <c r="O39" s="90">
        <f t="shared" si="2"/>
        <v>0</v>
      </c>
    </row>
    <row r="40" spans="8:15" x14ac:dyDescent="0.2">
      <c r="H40" s="87"/>
      <c r="I40" s="71">
        <f t="shared" si="3"/>
        <v>43787</v>
      </c>
      <c r="J40" s="73"/>
      <c r="K40" s="102">
        <f>IF(OR(AND(d&gt;V_1 A_1,d&lt;V_1 A_2),AND(d&gt;V_2 A_1,d&lt;V_2 A_2),AND(d&gt;V_3 A_1,d&lt;V_3 A_2),AND(d&gt;V_4 A_1,d&lt;V_4 A_2),AND(d&gt;V_5 A_1,d&lt;V_5 A_2),AND(d&gt;V_6 A_1,d&lt;V_6 A_2)),d,0)</f>
        <v>0</v>
      </c>
      <c r="L40" s="104">
        <f>IF(OR(AND(d&gt;V_1 B_1,d&lt;V_1 B_2),AND(d&gt;V_2 B_1,d&lt;V_2 B_2),AND(d&gt;V_3 B_1,d&lt;V_3 B_2),AND(d&gt;V_4 B_1,d&lt;V_4 B_2),AND(d&gt;V_5 B_1,d&lt;V_5 B_2),AND(d&gt;V_6 B_1,d&lt;V_6 B_2)),d,0)</f>
        <v>0</v>
      </c>
      <c r="M40" s="106">
        <f>IF(OR(AND(d&gt;V_1 C_1,d&lt;V_1 C_2),AND(d&gt;V_2 C_1,d&lt;V_2 C_2),AND(d&gt;V_3 C_1,d&lt;V_3 C_2),AND(d&gt;V_4 C_1,d&lt;V_4 C_2),AND(d&gt;V_5 C_1,d&lt;V_5 C_2),AND(d&gt;V_6 C_1,d&lt;V_6 C_2)),d,0)</f>
        <v>0</v>
      </c>
      <c r="N40" s="90">
        <f t="shared" si="4"/>
        <v>0</v>
      </c>
      <c r="O40" s="90">
        <f t="shared" si="2"/>
        <v>0</v>
      </c>
    </row>
    <row r="41" spans="8:15" x14ac:dyDescent="0.2">
      <c r="H41" s="87"/>
      <c r="I41" s="71">
        <f t="shared" si="3"/>
        <v>43788</v>
      </c>
      <c r="J41" s="73"/>
      <c r="K41" s="102">
        <f>IF(OR(AND(d&gt;V_1 A_1,d&lt;V_1 A_2),AND(d&gt;V_2 A_1,d&lt;V_2 A_2),AND(d&gt;V_3 A_1,d&lt;V_3 A_2),AND(d&gt;V_4 A_1,d&lt;V_4 A_2),AND(d&gt;V_5 A_1,d&lt;V_5 A_2),AND(d&gt;V_6 A_1,d&lt;V_6 A_2)),d,0)</f>
        <v>0</v>
      </c>
      <c r="L41" s="104">
        <f>IF(OR(AND(d&gt;V_1 B_1,d&lt;V_1 B_2),AND(d&gt;V_2 B_1,d&lt;V_2 B_2),AND(d&gt;V_3 B_1,d&lt;V_3 B_2),AND(d&gt;V_4 B_1,d&lt;V_4 B_2),AND(d&gt;V_5 B_1,d&lt;V_5 B_2),AND(d&gt;V_6 B_1,d&lt;V_6 B_2)),d,0)</f>
        <v>0</v>
      </c>
      <c r="M41" s="106">
        <f>IF(OR(AND(d&gt;V_1 C_1,d&lt;V_1 C_2),AND(d&gt;V_2 C_1,d&lt;V_2 C_2),AND(d&gt;V_3 C_1,d&lt;V_3 C_2),AND(d&gt;V_4 C_1,d&lt;V_4 C_2),AND(d&gt;V_5 C_1,d&lt;V_5 C_2),AND(d&gt;V_6 C_1,d&lt;V_6 C_2)),d,0)</f>
        <v>0</v>
      </c>
      <c r="N41" s="90">
        <f t="shared" si="4"/>
        <v>0</v>
      </c>
      <c r="O41" s="90">
        <f t="shared" si="2"/>
        <v>0</v>
      </c>
    </row>
    <row r="42" spans="8:15" x14ac:dyDescent="0.2">
      <c r="H42" s="87"/>
      <c r="I42" s="71">
        <f t="shared" si="3"/>
        <v>43789</v>
      </c>
      <c r="J42" s="73"/>
      <c r="K42" s="102">
        <f>IF(OR(AND(d&gt;V_1 A_1,d&lt;V_1 A_2),AND(d&gt;V_2 A_1,d&lt;V_2 A_2),AND(d&gt;V_3 A_1,d&lt;V_3 A_2),AND(d&gt;V_4 A_1,d&lt;V_4 A_2),AND(d&gt;V_5 A_1,d&lt;V_5 A_2),AND(d&gt;V_6 A_1,d&lt;V_6 A_2)),d,0)</f>
        <v>0</v>
      </c>
      <c r="L42" s="104">
        <f>IF(OR(AND(d&gt;V_1 B_1,d&lt;V_1 B_2),AND(d&gt;V_2 B_1,d&lt;V_2 B_2),AND(d&gt;V_3 B_1,d&lt;V_3 B_2),AND(d&gt;V_4 B_1,d&lt;V_4 B_2),AND(d&gt;V_5 B_1,d&lt;V_5 B_2),AND(d&gt;V_6 B_1,d&lt;V_6 B_2)),d,0)</f>
        <v>0</v>
      </c>
      <c r="M42" s="106">
        <f>IF(OR(AND(d&gt;V_1 C_1,d&lt;V_1 C_2),AND(d&gt;V_2 C_1,d&lt;V_2 C_2),AND(d&gt;V_3 C_1,d&lt;V_3 C_2),AND(d&gt;V_4 C_1,d&lt;V_4 C_2),AND(d&gt;V_5 C_1,d&lt;V_5 C_2),AND(d&gt;V_6 C_1,d&lt;V_6 C_2)),d,0)</f>
        <v>0</v>
      </c>
      <c r="N42" s="90">
        <f t="shared" si="4"/>
        <v>0</v>
      </c>
      <c r="O42" s="90">
        <f t="shared" si="2"/>
        <v>0</v>
      </c>
    </row>
    <row r="43" spans="8:15" x14ac:dyDescent="0.2">
      <c r="H43" s="87"/>
      <c r="I43" s="71">
        <f t="shared" si="3"/>
        <v>43790</v>
      </c>
      <c r="J43" s="73"/>
      <c r="K43" s="102">
        <f>IF(OR(AND(d&gt;V_1 A_1,d&lt;V_1 A_2),AND(d&gt;V_2 A_1,d&lt;V_2 A_2),AND(d&gt;V_3 A_1,d&lt;V_3 A_2),AND(d&gt;V_4 A_1,d&lt;V_4 A_2),AND(d&gt;V_5 A_1,d&lt;V_5 A_2),AND(d&gt;V_6 A_1,d&lt;V_6 A_2)),d,0)</f>
        <v>0</v>
      </c>
      <c r="L43" s="104">
        <f>IF(OR(AND(d&gt;V_1 B_1,d&lt;V_1 B_2),AND(d&gt;V_2 B_1,d&lt;V_2 B_2),AND(d&gt;V_3 B_1,d&lt;V_3 B_2),AND(d&gt;V_4 B_1,d&lt;V_4 B_2),AND(d&gt;V_5 B_1,d&lt;V_5 B_2),AND(d&gt;V_6 B_1,d&lt;V_6 B_2)),d,0)</f>
        <v>0</v>
      </c>
      <c r="M43" s="106">
        <f>IF(OR(AND(d&gt;V_1 C_1,d&lt;V_1 C_2),AND(d&gt;V_2 C_1,d&lt;V_2 C_2),AND(d&gt;V_3 C_1,d&lt;V_3 C_2),AND(d&gt;V_4 C_1,d&lt;V_4 C_2),AND(d&gt;V_5 C_1,d&lt;V_5 C_2),AND(d&gt;V_6 C_1,d&lt;V_6 C_2)),d,0)</f>
        <v>0</v>
      </c>
      <c r="N43" s="90">
        <f t="shared" si="4"/>
        <v>0</v>
      </c>
      <c r="O43" s="90">
        <f t="shared" si="2"/>
        <v>0</v>
      </c>
    </row>
    <row r="44" spans="8:15" x14ac:dyDescent="0.2">
      <c r="H44" s="87"/>
      <c r="I44" s="71">
        <f t="shared" si="3"/>
        <v>43791</v>
      </c>
      <c r="J44" s="73"/>
      <c r="K44" s="102">
        <f>IF(OR(AND(d&gt;V_1 A_1,d&lt;V_1 A_2),AND(d&gt;V_2 A_1,d&lt;V_2 A_2),AND(d&gt;V_3 A_1,d&lt;V_3 A_2),AND(d&gt;V_4 A_1,d&lt;V_4 A_2),AND(d&gt;V_5 A_1,d&lt;V_5 A_2),AND(d&gt;V_6 A_1,d&lt;V_6 A_2)),d,0)</f>
        <v>0</v>
      </c>
      <c r="L44" s="104">
        <f>IF(OR(AND(d&gt;V_1 B_1,d&lt;V_1 B_2),AND(d&gt;V_2 B_1,d&lt;V_2 B_2),AND(d&gt;V_3 B_1,d&lt;V_3 B_2),AND(d&gt;V_4 B_1,d&lt;V_4 B_2),AND(d&gt;V_5 B_1,d&lt;V_5 B_2),AND(d&gt;V_6 B_1,d&lt;V_6 B_2)),d,0)</f>
        <v>0</v>
      </c>
      <c r="M44" s="106">
        <f>IF(OR(AND(d&gt;V_1 C_1,d&lt;V_1 C_2),AND(d&gt;V_2 C_1,d&lt;V_2 C_2),AND(d&gt;V_3 C_1,d&lt;V_3 C_2),AND(d&gt;V_4 C_1,d&lt;V_4 C_2),AND(d&gt;V_5 C_1,d&lt;V_5 C_2),AND(d&gt;V_6 C_1,d&lt;V_6 C_2)),d,0)</f>
        <v>0</v>
      </c>
      <c r="N44" s="90">
        <f t="shared" si="4"/>
        <v>0</v>
      </c>
      <c r="O44" s="90">
        <f t="shared" si="2"/>
        <v>0</v>
      </c>
    </row>
    <row r="45" spans="8:15" x14ac:dyDescent="0.2">
      <c r="H45" s="87"/>
      <c r="I45" s="71">
        <f t="shared" si="3"/>
        <v>43792</v>
      </c>
      <c r="J45" s="73"/>
      <c r="K45" s="102">
        <f>IF(OR(AND(d&gt;V_1 A_1,d&lt;V_1 A_2),AND(d&gt;V_2 A_1,d&lt;V_2 A_2),AND(d&gt;V_3 A_1,d&lt;V_3 A_2),AND(d&gt;V_4 A_1,d&lt;V_4 A_2),AND(d&gt;V_5 A_1,d&lt;V_5 A_2),AND(d&gt;V_6 A_1,d&lt;V_6 A_2)),d,0)</f>
        <v>0</v>
      </c>
      <c r="L45" s="104">
        <f>IF(OR(AND(d&gt;V_1 B_1,d&lt;V_1 B_2),AND(d&gt;V_2 B_1,d&lt;V_2 B_2),AND(d&gt;V_3 B_1,d&lt;V_3 B_2),AND(d&gt;V_4 B_1,d&lt;V_4 B_2),AND(d&gt;V_5 B_1,d&lt;V_5 B_2),AND(d&gt;V_6 B_1,d&lt;V_6 B_2)),d,0)</f>
        <v>0</v>
      </c>
      <c r="M45" s="106">
        <f>IF(OR(AND(d&gt;V_1 C_1,d&lt;V_1 C_2),AND(d&gt;V_2 C_1,d&lt;V_2 C_2),AND(d&gt;V_3 C_1,d&lt;V_3 C_2),AND(d&gt;V_4 C_1,d&lt;V_4 C_2),AND(d&gt;V_5 C_1,d&lt;V_5 C_2),AND(d&gt;V_6 C_1,d&lt;V_6 C_2)),d,0)</f>
        <v>0</v>
      </c>
      <c r="N45" s="90">
        <f t="shared" si="4"/>
        <v>0</v>
      </c>
      <c r="O45" s="90">
        <f t="shared" si="2"/>
        <v>0</v>
      </c>
    </row>
    <row r="46" spans="8:15" x14ac:dyDescent="0.2">
      <c r="H46" s="87"/>
      <c r="I46" s="71">
        <f t="shared" si="3"/>
        <v>43793</v>
      </c>
      <c r="J46" s="73"/>
      <c r="K46" s="102">
        <f>IF(OR(AND(d&gt;V_1 A_1,d&lt;V_1 A_2),AND(d&gt;V_2 A_1,d&lt;V_2 A_2),AND(d&gt;V_3 A_1,d&lt;V_3 A_2),AND(d&gt;V_4 A_1,d&lt;V_4 A_2),AND(d&gt;V_5 A_1,d&lt;V_5 A_2),AND(d&gt;V_6 A_1,d&lt;V_6 A_2)),d,0)</f>
        <v>0</v>
      </c>
      <c r="L46" s="104">
        <f>IF(OR(AND(d&gt;V_1 B_1,d&lt;V_1 B_2),AND(d&gt;V_2 B_1,d&lt;V_2 B_2),AND(d&gt;V_3 B_1,d&lt;V_3 B_2),AND(d&gt;V_4 B_1,d&lt;V_4 B_2),AND(d&gt;V_5 B_1,d&lt;V_5 B_2),AND(d&gt;V_6 B_1,d&lt;V_6 B_2)),d,0)</f>
        <v>0</v>
      </c>
      <c r="M46" s="106">
        <f>IF(OR(AND(d&gt;V_1 C_1,d&lt;V_1 C_2),AND(d&gt;V_2 C_1,d&lt;V_2 C_2),AND(d&gt;V_3 C_1,d&lt;V_3 C_2),AND(d&gt;V_4 C_1,d&lt;V_4 C_2),AND(d&gt;V_5 C_1,d&lt;V_5 C_2),AND(d&gt;V_6 C_1,d&lt;V_6 C_2)),d,0)</f>
        <v>0</v>
      </c>
      <c r="N46" s="90">
        <f t="shared" si="4"/>
        <v>0</v>
      </c>
      <c r="O46" s="90">
        <f t="shared" si="2"/>
        <v>0</v>
      </c>
    </row>
    <row r="47" spans="8:15" x14ac:dyDescent="0.2">
      <c r="H47" s="87"/>
      <c r="I47" s="71">
        <f t="shared" si="3"/>
        <v>43794</v>
      </c>
      <c r="J47" s="73"/>
      <c r="K47" s="102">
        <f>IF(OR(AND(d&gt;V_1 A_1,d&lt;V_1 A_2),AND(d&gt;V_2 A_1,d&lt;V_2 A_2),AND(d&gt;V_3 A_1,d&lt;V_3 A_2),AND(d&gt;V_4 A_1,d&lt;V_4 A_2),AND(d&gt;V_5 A_1,d&lt;V_5 A_2),AND(d&gt;V_6 A_1,d&lt;V_6 A_2)),d,0)</f>
        <v>0</v>
      </c>
      <c r="L47" s="104">
        <f>IF(OR(AND(d&gt;V_1 B_1,d&lt;V_1 B_2),AND(d&gt;V_2 B_1,d&lt;V_2 B_2),AND(d&gt;V_3 B_1,d&lt;V_3 B_2),AND(d&gt;V_4 B_1,d&lt;V_4 B_2),AND(d&gt;V_5 B_1,d&lt;V_5 B_2),AND(d&gt;V_6 B_1,d&lt;V_6 B_2)),d,0)</f>
        <v>0</v>
      </c>
      <c r="M47" s="106">
        <f>IF(OR(AND(d&gt;V_1 C_1,d&lt;V_1 C_2),AND(d&gt;V_2 C_1,d&lt;V_2 C_2),AND(d&gt;V_3 C_1,d&lt;V_3 C_2),AND(d&gt;V_4 C_1,d&lt;V_4 C_2),AND(d&gt;V_5 C_1,d&lt;V_5 C_2),AND(d&gt;V_6 C_1,d&lt;V_6 C_2)),d,0)</f>
        <v>0</v>
      </c>
      <c r="N47" s="90">
        <f t="shared" si="4"/>
        <v>0</v>
      </c>
      <c r="O47" s="90">
        <f t="shared" si="2"/>
        <v>0</v>
      </c>
    </row>
    <row r="48" spans="8:15" x14ac:dyDescent="0.2">
      <c r="H48" s="87"/>
      <c r="I48" s="71">
        <f t="shared" si="3"/>
        <v>43795</v>
      </c>
      <c r="J48" s="73"/>
      <c r="K48" s="102">
        <f>IF(OR(AND(d&gt;V_1 A_1,d&lt;V_1 A_2),AND(d&gt;V_2 A_1,d&lt;V_2 A_2),AND(d&gt;V_3 A_1,d&lt;V_3 A_2),AND(d&gt;V_4 A_1,d&lt;V_4 A_2),AND(d&gt;V_5 A_1,d&lt;V_5 A_2),AND(d&gt;V_6 A_1,d&lt;V_6 A_2)),d,0)</f>
        <v>0</v>
      </c>
      <c r="L48" s="104">
        <f>IF(OR(AND(d&gt;V_1 B_1,d&lt;V_1 B_2),AND(d&gt;V_2 B_1,d&lt;V_2 B_2),AND(d&gt;V_3 B_1,d&lt;V_3 B_2),AND(d&gt;V_4 B_1,d&lt;V_4 B_2),AND(d&gt;V_5 B_1,d&lt;V_5 B_2),AND(d&gt;V_6 B_1,d&lt;V_6 B_2)),d,0)</f>
        <v>0</v>
      </c>
      <c r="M48" s="106">
        <f>IF(OR(AND(d&gt;V_1 C_1,d&lt;V_1 C_2),AND(d&gt;V_2 C_1,d&lt;V_2 C_2),AND(d&gt;V_3 C_1,d&lt;V_3 C_2),AND(d&gt;V_4 C_1,d&lt;V_4 C_2),AND(d&gt;V_5 C_1,d&lt;V_5 C_2),AND(d&gt;V_6 C_1,d&lt;V_6 C_2)),d,0)</f>
        <v>0</v>
      </c>
      <c r="N48" s="90">
        <f t="shared" si="4"/>
        <v>0</v>
      </c>
      <c r="O48" s="90">
        <f t="shared" si="2"/>
        <v>0</v>
      </c>
    </row>
    <row r="49" spans="8:15" x14ac:dyDescent="0.2">
      <c r="H49" s="87"/>
      <c r="I49" s="71">
        <f t="shared" si="3"/>
        <v>43796</v>
      </c>
      <c r="J49" s="73"/>
      <c r="K49" s="102">
        <f>IF(OR(AND(d&gt;V_1 A_1,d&lt;V_1 A_2),AND(d&gt;V_2 A_1,d&lt;V_2 A_2),AND(d&gt;V_3 A_1,d&lt;V_3 A_2),AND(d&gt;V_4 A_1,d&lt;V_4 A_2),AND(d&gt;V_5 A_1,d&lt;V_5 A_2),AND(d&gt;V_6 A_1,d&lt;V_6 A_2)),d,0)</f>
        <v>0</v>
      </c>
      <c r="L49" s="104">
        <f>IF(OR(AND(d&gt;V_1 B_1,d&lt;V_1 B_2),AND(d&gt;V_2 B_1,d&lt;V_2 B_2),AND(d&gt;V_3 B_1,d&lt;V_3 B_2),AND(d&gt;V_4 B_1,d&lt;V_4 B_2),AND(d&gt;V_5 B_1,d&lt;V_5 B_2),AND(d&gt;V_6 B_1,d&lt;V_6 B_2)),d,0)</f>
        <v>0</v>
      </c>
      <c r="M49" s="106">
        <f>IF(OR(AND(d&gt;V_1 C_1,d&lt;V_1 C_2),AND(d&gt;V_2 C_1,d&lt;V_2 C_2),AND(d&gt;V_3 C_1,d&lt;V_3 C_2),AND(d&gt;V_4 C_1,d&lt;V_4 C_2),AND(d&gt;V_5 C_1,d&lt;V_5 C_2),AND(d&gt;V_6 C_1,d&lt;V_6 C_2)),d,0)</f>
        <v>0</v>
      </c>
      <c r="N49" s="90">
        <f t="shared" si="4"/>
        <v>0</v>
      </c>
      <c r="O49" s="90">
        <f t="shared" si="2"/>
        <v>0</v>
      </c>
    </row>
    <row r="50" spans="8:15" x14ac:dyDescent="0.2">
      <c r="H50" s="87"/>
      <c r="I50" s="71">
        <f t="shared" si="3"/>
        <v>43797</v>
      </c>
      <c r="J50" s="73"/>
      <c r="K50" s="102">
        <f>IF(OR(AND(d&gt;V_1 A_1,d&lt;V_1 A_2),AND(d&gt;V_2 A_1,d&lt;V_2 A_2),AND(d&gt;V_3 A_1,d&lt;V_3 A_2),AND(d&gt;V_4 A_1,d&lt;V_4 A_2),AND(d&gt;V_5 A_1,d&lt;V_5 A_2),AND(d&gt;V_6 A_1,d&lt;V_6 A_2)),d,0)</f>
        <v>0</v>
      </c>
      <c r="L50" s="104">
        <f>IF(OR(AND(d&gt;V_1 B_1,d&lt;V_1 B_2),AND(d&gt;V_2 B_1,d&lt;V_2 B_2),AND(d&gt;V_3 B_1,d&lt;V_3 B_2),AND(d&gt;V_4 B_1,d&lt;V_4 B_2),AND(d&gt;V_5 B_1,d&lt;V_5 B_2),AND(d&gt;V_6 B_1,d&lt;V_6 B_2)),d,0)</f>
        <v>0</v>
      </c>
      <c r="M50" s="106">
        <f>IF(OR(AND(d&gt;V_1 C_1,d&lt;V_1 C_2),AND(d&gt;V_2 C_1,d&lt;V_2 C_2),AND(d&gt;V_3 C_1,d&lt;V_3 C_2),AND(d&gt;V_4 C_1,d&lt;V_4 C_2),AND(d&gt;V_5 C_1,d&lt;V_5 C_2),AND(d&gt;V_6 C_1,d&lt;V_6 C_2)),d,0)</f>
        <v>0</v>
      </c>
      <c r="N50" s="90">
        <f t="shared" si="4"/>
        <v>0</v>
      </c>
      <c r="O50" s="90">
        <f t="shared" si="2"/>
        <v>0</v>
      </c>
    </row>
    <row r="51" spans="8:15" x14ac:dyDescent="0.2">
      <c r="H51" s="87"/>
      <c r="I51" s="71">
        <f t="shared" si="3"/>
        <v>43798</v>
      </c>
      <c r="J51" s="73"/>
      <c r="K51" s="102">
        <f>IF(OR(AND(d&gt;V_1 A_1,d&lt;V_1 A_2),AND(d&gt;V_2 A_1,d&lt;V_2 A_2),AND(d&gt;V_3 A_1,d&lt;V_3 A_2),AND(d&gt;V_4 A_1,d&lt;V_4 A_2),AND(d&gt;V_5 A_1,d&lt;V_5 A_2),AND(d&gt;V_6 A_1,d&lt;V_6 A_2)),d,0)</f>
        <v>0</v>
      </c>
      <c r="L51" s="104">
        <f>IF(OR(AND(d&gt;V_1 B_1,d&lt;V_1 B_2),AND(d&gt;V_2 B_1,d&lt;V_2 B_2),AND(d&gt;V_3 B_1,d&lt;V_3 B_2),AND(d&gt;V_4 B_1,d&lt;V_4 B_2),AND(d&gt;V_5 B_1,d&lt;V_5 B_2),AND(d&gt;V_6 B_1,d&lt;V_6 B_2)),d,0)</f>
        <v>0</v>
      </c>
      <c r="M51" s="106">
        <f>IF(OR(AND(d&gt;V_1 C_1,d&lt;V_1 C_2),AND(d&gt;V_2 C_1,d&lt;V_2 C_2),AND(d&gt;V_3 C_1,d&lt;V_3 C_2),AND(d&gt;V_4 C_1,d&lt;V_4 C_2),AND(d&gt;V_5 C_1,d&lt;V_5 C_2),AND(d&gt;V_6 C_1,d&lt;V_6 C_2)),d,0)</f>
        <v>0</v>
      </c>
      <c r="N51" s="90">
        <f t="shared" si="4"/>
        <v>0</v>
      </c>
      <c r="O51" s="90">
        <f t="shared" si="2"/>
        <v>0</v>
      </c>
    </row>
    <row r="52" spans="8:15" x14ac:dyDescent="0.2">
      <c r="H52" s="87"/>
      <c r="I52" s="71">
        <f t="shared" si="3"/>
        <v>43799</v>
      </c>
      <c r="J52" s="73"/>
      <c r="K52" s="102">
        <f>IF(OR(AND(d&gt;V_1 A_1,d&lt;V_1 A_2),AND(d&gt;V_2 A_1,d&lt;V_2 A_2),AND(d&gt;V_3 A_1,d&lt;V_3 A_2),AND(d&gt;V_4 A_1,d&lt;V_4 A_2),AND(d&gt;V_5 A_1,d&lt;V_5 A_2),AND(d&gt;V_6 A_1,d&lt;V_6 A_2)),d,0)</f>
        <v>0</v>
      </c>
      <c r="L52" s="104">
        <f>IF(OR(AND(d&gt;V_1 B_1,d&lt;V_1 B_2),AND(d&gt;V_2 B_1,d&lt;V_2 B_2),AND(d&gt;V_3 B_1,d&lt;V_3 B_2),AND(d&gt;V_4 B_1,d&lt;V_4 B_2),AND(d&gt;V_5 B_1,d&lt;V_5 B_2),AND(d&gt;V_6 B_1,d&lt;V_6 B_2)),d,0)</f>
        <v>0</v>
      </c>
      <c r="M52" s="106">
        <f>IF(OR(AND(d&gt;V_1 C_1,d&lt;V_1 C_2),AND(d&gt;V_2 C_1,d&lt;V_2 C_2),AND(d&gt;V_3 C_1,d&lt;V_3 C_2),AND(d&gt;V_4 C_1,d&lt;V_4 C_2),AND(d&gt;V_5 C_1,d&lt;V_5 C_2),AND(d&gt;V_6 C_1,d&lt;V_6 C_2)),d,0)</f>
        <v>0</v>
      </c>
      <c r="N52" s="90">
        <f t="shared" si="4"/>
        <v>0</v>
      </c>
      <c r="O52" s="90">
        <f t="shared" si="2"/>
        <v>0</v>
      </c>
    </row>
    <row r="53" spans="8:15" x14ac:dyDescent="0.2">
      <c r="H53" s="87"/>
      <c r="I53" s="71">
        <f t="shared" si="3"/>
        <v>43800</v>
      </c>
      <c r="J53" s="73"/>
      <c r="K53" s="102">
        <f>IF(OR(AND(d&gt;V_1 A_1,d&lt;V_1 A_2),AND(d&gt;V_2 A_1,d&lt;V_2 A_2),AND(d&gt;V_3 A_1,d&lt;V_3 A_2),AND(d&gt;V_4 A_1,d&lt;V_4 A_2),AND(d&gt;V_5 A_1,d&lt;V_5 A_2),AND(d&gt;V_6 A_1,d&lt;V_6 A_2)),d,0)</f>
        <v>0</v>
      </c>
      <c r="L53" s="104">
        <f>IF(OR(AND(d&gt;V_1 B_1,d&lt;V_1 B_2),AND(d&gt;V_2 B_1,d&lt;V_2 B_2),AND(d&gt;V_3 B_1,d&lt;V_3 B_2),AND(d&gt;V_4 B_1,d&lt;V_4 B_2),AND(d&gt;V_5 B_1,d&lt;V_5 B_2),AND(d&gt;V_6 B_1,d&lt;V_6 B_2)),d,0)</f>
        <v>0</v>
      </c>
      <c r="M53" s="106">
        <f>IF(OR(AND(d&gt;V_1 C_1,d&lt;V_1 C_2),AND(d&gt;V_2 C_1,d&lt;V_2 C_2),AND(d&gt;V_3 C_1,d&lt;V_3 C_2),AND(d&gt;V_4 C_1,d&lt;V_4 C_2),AND(d&gt;V_5 C_1,d&lt;V_5 C_2),AND(d&gt;V_6 C_1,d&lt;V_6 C_2)),d,0)</f>
        <v>0</v>
      </c>
      <c r="N53" s="90">
        <f t="shared" si="4"/>
        <v>0</v>
      </c>
      <c r="O53" s="90">
        <f t="shared" si="2"/>
        <v>0</v>
      </c>
    </row>
    <row r="54" spans="8:15" x14ac:dyDescent="0.2">
      <c r="H54" s="87"/>
      <c r="I54" s="71">
        <f t="shared" si="3"/>
        <v>43801</v>
      </c>
      <c r="J54" s="73"/>
      <c r="K54" s="102">
        <f>IF(OR(AND(d&gt;V_1 A_1,d&lt;V_1 A_2),AND(d&gt;V_2 A_1,d&lt;V_2 A_2),AND(d&gt;V_3 A_1,d&lt;V_3 A_2),AND(d&gt;V_4 A_1,d&lt;V_4 A_2),AND(d&gt;V_5 A_1,d&lt;V_5 A_2),AND(d&gt;V_6 A_1,d&lt;V_6 A_2)),d,0)</f>
        <v>0</v>
      </c>
      <c r="L54" s="104">
        <f>IF(OR(AND(d&gt;V_1 B_1,d&lt;V_1 B_2),AND(d&gt;V_2 B_1,d&lt;V_2 B_2),AND(d&gt;V_3 B_1,d&lt;V_3 B_2),AND(d&gt;V_4 B_1,d&lt;V_4 B_2),AND(d&gt;V_5 B_1,d&lt;V_5 B_2),AND(d&gt;V_6 B_1,d&lt;V_6 B_2)),d,0)</f>
        <v>0</v>
      </c>
      <c r="M54" s="106">
        <f>IF(OR(AND(d&gt;V_1 C_1,d&lt;V_1 C_2),AND(d&gt;V_2 C_1,d&lt;V_2 C_2),AND(d&gt;V_3 C_1,d&lt;V_3 C_2),AND(d&gt;V_4 C_1,d&lt;V_4 C_2),AND(d&gt;V_5 C_1,d&lt;V_5 C_2),AND(d&gt;V_6 C_1,d&lt;V_6 C_2)),d,0)</f>
        <v>0</v>
      </c>
      <c r="N54" s="90">
        <f t="shared" si="4"/>
        <v>0</v>
      </c>
      <c r="O54" s="90">
        <f t="shared" si="2"/>
        <v>0</v>
      </c>
    </row>
    <row r="55" spans="8:15" x14ac:dyDescent="0.2">
      <c r="H55" s="87"/>
      <c r="I55" s="71">
        <f t="shared" si="3"/>
        <v>43802</v>
      </c>
      <c r="J55" s="73"/>
      <c r="K55" s="102">
        <f>IF(OR(AND(d&gt;V_1 A_1,d&lt;V_1 A_2),AND(d&gt;V_2 A_1,d&lt;V_2 A_2),AND(d&gt;V_3 A_1,d&lt;V_3 A_2),AND(d&gt;V_4 A_1,d&lt;V_4 A_2),AND(d&gt;V_5 A_1,d&lt;V_5 A_2),AND(d&gt;V_6 A_1,d&lt;V_6 A_2)),d,0)</f>
        <v>0</v>
      </c>
      <c r="L55" s="104">
        <f>IF(OR(AND(d&gt;V_1 B_1,d&lt;V_1 B_2),AND(d&gt;V_2 B_1,d&lt;V_2 B_2),AND(d&gt;V_3 B_1,d&lt;V_3 B_2),AND(d&gt;V_4 B_1,d&lt;V_4 B_2),AND(d&gt;V_5 B_1,d&lt;V_5 B_2),AND(d&gt;V_6 B_1,d&lt;V_6 B_2)),d,0)</f>
        <v>0</v>
      </c>
      <c r="M55" s="106">
        <f>IF(OR(AND(d&gt;V_1 C_1,d&lt;V_1 C_2),AND(d&gt;V_2 C_1,d&lt;V_2 C_2),AND(d&gt;V_3 C_1,d&lt;V_3 C_2),AND(d&gt;V_4 C_1,d&lt;V_4 C_2),AND(d&gt;V_5 C_1,d&lt;V_5 C_2),AND(d&gt;V_6 C_1,d&lt;V_6 C_2)),d,0)</f>
        <v>0</v>
      </c>
      <c r="N55" s="90">
        <f t="shared" si="4"/>
        <v>0</v>
      </c>
      <c r="O55" s="90">
        <f t="shared" si="2"/>
        <v>0</v>
      </c>
    </row>
    <row r="56" spans="8:15" x14ac:dyDescent="0.2">
      <c r="H56" s="87"/>
      <c r="I56" s="71">
        <f t="shared" si="3"/>
        <v>43803</v>
      </c>
      <c r="J56" s="73"/>
      <c r="K56" s="102">
        <f>IF(OR(AND(d&gt;V_1 A_1,d&lt;V_1 A_2),AND(d&gt;V_2 A_1,d&lt;V_2 A_2),AND(d&gt;V_3 A_1,d&lt;V_3 A_2),AND(d&gt;V_4 A_1,d&lt;V_4 A_2),AND(d&gt;V_5 A_1,d&lt;V_5 A_2),AND(d&gt;V_6 A_1,d&lt;V_6 A_2)),d,0)</f>
        <v>0</v>
      </c>
      <c r="L56" s="104">
        <f>IF(OR(AND(d&gt;V_1 B_1,d&lt;V_1 B_2),AND(d&gt;V_2 B_1,d&lt;V_2 B_2),AND(d&gt;V_3 B_1,d&lt;V_3 B_2),AND(d&gt;V_4 B_1,d&lt;V_4 B_2),AND(d&gt;V_5 B_1,d&lt;V_5 B_2),AND(d&gt;V_6 B_1,d&lt;V_6 B_2)),d,0)</f>
        <v>0</v>
      </c>
      <c r="M56" s="106">
        <f>IF(OR(AND(d&gt;V_1 C_1,d&lt;V_1 C_2),AND(d&gt;V_2 C_1,d&lt;V_2 C_2),AND(d&gt;V_3 C_1,d&lt;V_3 C_2),AND(d&gt;V_4 C_1,d&lt;V_4 C_2),AND(d&gt;V_5 C_1,d&lt;V_5 C_2),AND(d&gt;V_6 C_1,d&lt;V_6 C_2)),d,0)</f>
        <v>0</v>
      </c>
      <c r="N56" s="90">
        <f t="shared" si="4"/>
        <v>0</v>
      </c>
      <c r="O56" s="90">
        <f t="shared" si="2"/>
        <v>0</v>
      </c>
    </row>
    <row r="57" spans="8:15" x14ac:dyDescent="0.2">
      <c r="H57" s="87"/>
      <c r="I57" s="71">
        <f t="shared" si="3"/>
        <v>43804</v>
      </c>
      <c r="J57" s="73"/>
      <c r="K57" s="102">
        <f>IF(OR(AND(d&gt;V_1 A_1,d&lt;V_1 A_2),AND(d&gt;V_2 A_1,d&lt;V_2 A_2),AND(d&gt;V_3 A_1,d&lt;V_3 A_2),AND(d&gt;V_4 A_1,d&lt;V_4 A_2),AND(d&gt;V_5 A_1,d&lt;V_5 A_2),AND(d&gt;V_6 A_1,d&lt;V_6 A_2)),d,0)</f>
        <v>0</v>
      </c>
      <c r="L57" s="104">
        <f>IF(OR(AND(d&gt;V_1 B_1,d&lt;V_1 B_2),AND(d&gt;V_2 B_1,d&lt;V_2 B_2),AND(d&gt;V_3 B_1,d&lt;V_3 B_2),AND(d&gt;V_4 B_1,d&lt;V_4 B_2),AND(d&gt;V_5 B_1,d&lt;V_5 B_2),AND(d&gt;V_6 B_1,d&lt;V_6 B_2)),d,0)</f>
        <v>0</v>
      </c>
      <c r="M57" s="106">
        <f>IF(OR(AND(d&gt;V_1 C_1,d&lt;V_1 C_2),AND(d&gt;V_2 C_1,d&lt;V_2 C_2),AND(d&gt;V_3 C_1,d&lt;V_3 C_2),AND(d&gt;V_4 C_1,d&lt;V_4 C_2),AND(d&gt;V_5 C_1,d&lt;V_5 C_2),AND(d&gt;V_6 C_1,d&lt;V_6 C_2)),d,0)</f>
        <v>0</v>
      </c>
      <c r="N57" s="90">
        <f t="shared" si="4"/>
        <v>0</v>
      </c>
      <c r="O57" s="90">
        <f t="shared" si="2"/>
        <v>0</v>
      </c>
    </row>
    <row r="58" spans="8:15" x14ac:dyDescent="0.2">
      <c r="H58" s="87"/>
      <c r="I58" s="71">
        <f t="shared" si="3"/>
        <v>43805</v>
      </c>
      <c r="J58" s="73"/>
      <c r="K58" s="102">
        <f>IF(OR(AND(d&gt;V_1 A_1,d&lt;V_1 A_2),AND(d&gt;V_2 A_1,d&lt;V_2 A_2),AND(d&gt;V_3 A_1,d&lt;V_3 A_2),AND(d&gt;V_4 A_1,d&lt;V_4 A_2),AND(d&gt;V_5 A_1,d&lt;V_5 A_2),AND(d&gt;V_6 A_1,d&lt;V_6 A_2)),d,0)</f>
        <v>0</v>
      </c>
      <c r="L58" s="104">
        <f>IF(OR(AND(d&gt;V_1 B_1,d&lt;V_1 B_2),AND(d&gt;V_2 B_1,d&lt;V_2 B_2),AND(d&gt;V_3 B_1,d&lt;V_3 B_2),AND(d&gt;V_4 B_1,d&lt;V_4 B_2),AND(d&gt;V_5 B_1,d&lt;V_5 B_2),AND(d&gt;V_6 B_1,d&lt;V_6 B_2)),d,0)</f>
        <v>0</v>
      </c>
      <c r="M58" s="106">
        <f>IF(OR(AND(d&gt;V_1 C_1,d&lt;V_1 C_2),AND(d&gt;V_2 C_1,d&lt;V_2 C_2),AND(d&gt;V_3 C_1,d&lt;V_3 C_2),AND(d&gt;V_4 C_1,d&lt;V_4 C_2),AND(d&gt;V_5 C_1,d&lt;V_5 C_2),AND(d&gt;V_6 C_1,d&lt;V_6 C_2)),d,0)</f>
        <v>0</v>
      </c>
      <c r="N58" s="90">
        <f t="shared" si="4"/>
        <v>0</v>
      </c>
      <c r="O58" s="90">
        <f t="shared" si="2"/>
        <v>0</v>
      </c>
    </row>
    <row r="59" spans="8:15" x14ac:dyDescent="0.2">
      <c r="H59" s="87"/>
      <c r="I59" s="71">
        <f t="shared" si="3"/>
        <v>43806</v>
      </c>
      <c r="J59" s="73"/>
      <c r="K59" s="102">
        <f>IF(OR(AND(d&gt;V_1 A_1,d&lt;V_1 A_2),AND(d&gt;V_2 A_1,d&lt;V_2 A_2),AND(d&gt;V_3 A_1,d&lt;V_3 A_2),AND(d&gt;V_4 A_1,d&lt;V_4 A_2),AND(d&gt;V_5 A_1,d&lt;V_5 A_2),AND(d&gt;V_6 A_1,d&lt;V_6 A_2)),d,0)</f>
        <v>0</v>
      </c>
      <c r="L59" s="104">
        <f>IF(OR(AND(d&gt;V_1 B_1,d&lt;V_1 B_2),AND(d&gt;V_2 B_1,d&lt;V_2 B_2),AND(d&gt;V_3 B_1,d&lt;V_3 B_2),AND(d&gt;V_4 B_1,d&lt;V_4 B_2),AND(d&gt;V_5 B_1,d&lt;V_5 B_2),AND(d&gt;V_6 B_1,d&lt;V_6 B_2)),d,0)</f>
        <v>0</v>
      </c>
      <c r="M59" s="106">
        <f>IF(OR(AND(d&gt;V_1 C_1,d&lt;V_1 C_2),AND(d&gt;V_2 C_1,d&lt;V_2 C_2),AND(d&gt;V_3 C_1,d&lt;V_3 C_2),AND(d&gt;V_4 C_1,d&lt;V_4 C_2),AND(d&gt;V_5 C_1,d&lt;V_5 C_2),AND(d&gt;V_6 C_1,d&lt;V_6 C_2)),d,0)</f>
        <v>0</v>
      </c>
      <c r="N59" s="90">
        <f t="shared" si="4"/>
        <v>0</v>
      </c>
      <c r="O59" s="90">
        <f t="shared" si="2"/>
        <v>0</v>
      </c>
    </row>
    <row r="60" spans="8:15" x14ac:dyDescent="0.2">
      <c r="H60" s="87"/>
      <c r="I60" s="71">
        <f t="shared" si="3"/>
        <v>43807</v>
      </c>
      <c r="J60" s="73"/>
      <c r="K60" s="102">
        <f>IF(OR(AND(d&gt;V_1 A_1,d&lt;V_1 A_2),AND(d&gt;V_2 A_1,d&lt;V_2 A_2),AND(d&gt;V_3 A_1,d&lt;V_3 A_2),AND(d&gt;V_4 A_1,d&lt;V_4 A_2),AND(d&gt;V_5 A_1,d&lt;V_5 A_2),AND(d&gt;V_6 A_1,d&lt;V_6 A_2)),d,0)</f>
        <v>0</v>
      </c>
      <c r="L60" s="104">
        <f>IF(OR(AND(d&gt;V_1 B_1,d&lt;V_1 B_2),AND(d&gt;V_2 B_1,d&lt;V_2 B_2),AND(d&gt;V_3 B_1,d&lt;V_3 B_2),AND(d&gt;V_4 B_1,d&lt;V_4 B_2),AND(d&gt;V_5 B_1,d&lt;V_5 B_2),AND(d&gt;V_6 B_1,d&lt;V_6 B_2)),d,0)</f>
        <v>0</v>
      </c>
      <c r="M60" s="106">
        <f>IF(OR(AND(d&gt;V_1 C_1,d&lt;V_1 C_2),AND(d&gt;V_2 C_1,d&lt;V_2 C_2),AND(d&gt;V_3 C_1,d&lt;V_3 C_2),AND(d&gt;V_4 C_1,d&lt;V_4 C_2),AND(d&gt;V_5 C_1,d&lt;V_5 C_2),AND(d&gt;V_6 C_1,d&lt;V_6 C_2)),d,0)</f>
        <v>0</v>
      </c>
      <c r="N60" s="90">
        <f t="shared" si="4"/>
        <v>0</v>
      </c>
      <c r="O60" s="90">
        <f t="shared" si="2"/>
        <v>0</v>
      </c>
    </row>
    <row r="61" spans="8:15" x14ac:dyDescent="0.2">
      <c r="H61" s="87"/>
      <c r="I61" s="71">
        <f t="shared" si="3"/>
        <v>43808</v>
      </c>
      <c r="J61" s="73"/>
      <c r="K61" s="102">
        <f>IF(OR(AND(d&gt;V_1 A_1,d&lt;V_1 A_2),AND(d&gt;V_2 A_1,d&lt;V_2 A_2),AND(d&gt;V_3 A_1,d&lt;V_3 A_2),AND(d&gt;V_4 A_1,d&lt;V_4 A_2),AND(d&gt;V_5 A_1,d&lt;V_5 A_2),AND(d&gt;V_6 A_1,d&lt;V_6 A_2)),d,0)</f>
        <v>0</v>
      </c>
      <c r="L61" s="104">
        <f>IF(OR(AND(d&gt;V_1 B_1,d&lt;V_1 B_2),AND(d&gt;V_2 B_1,d&lt;V_2 B_2),AND(d&gt;V_3 B_1,d&lt;V_3 B_2),AND(d&gt;V_4 B_1,d&lt;V_4 B_2),AND(d&gt;V_5 B_1,d&lt;V_5 B_2),AND(d&gt;V_6 B_1,d&lt;V_6 B_2)),d,0)</f>
        <v>0</v>
      </c>
      <c r="M61" s="106">
        <f>IF(OR(AND(d&gt;V_1 C_1,d&lt;V_1 C_2),AND(d&gt;V_2 C_1,d&lt;V_2 C_2),AND(d&gt;V_3 C_1,d&lt;V_3 C_2),AND(d&gt;V_4 C_1,d&lt;V_4 C_2),AND(d&gt;V_5 C_1,d&lt;V_5 C_2),AND(d&gt;V_6 C_1,d&lt;V_6 C_2)),d,0)</f>
        <v>0</v>
      </c>
      <c r="N61" s="90">
        <f t="shared" si="4"/>
        <v>0</v>
      </c>
      <c r="O61" s="90">
        <f t="shared" si="2"/>
        <v>0</v>
      </c>
    </row>
    <row r="62" spans="8:15" x14ac:dyDescent="0.2">
      <c r="H62" s="87"/>
      <c r="I62" s="71">
        <f t="shared" si="3"/>
        <v>43809</v>
      </c>
      <c r="J62" s="73"/>
      <c r="K62" s="102">
        <f>IF(OR(AND(d&gt;V_1 A_1,d&lt;V_1 A_2),AND(d&gt;V_2 A_1,d&lt;V_2 A_2),AND(d&gt;V_3 A_1,d&lt;V_3 A_2),AND(d&gt;V_4 A_1,d&lt;V_4 A_2),AND(d&gt;V_5 A_1,d&lt;V_5 A_2),AND(d&gt;V_6 A_1,d&lt;V_6 A_2)),d,0)</f>
        <v>0</v>
      </c>
      <c r="L62" s="104">
        <f>IF(OR(AND(d&gt;V_1 B_1,d&lt;V_1 B_2),AND(d&gt;V_2 B_1,d&lt;V_2 B_2),AND(d&gt;V_3 B_1,d&lt;V_3 B_2),AND(d&gt;V_4 B_1,d&lt;V_4 B_2),AND(d&gt;V_5 B_1,d&lt;V_5 B_2),AND(d&gt;V_6 B_1,d&lt;V_6 B_2)),d,0)</f>
        <v>0</v>
      </c>
      <c r="M62" s="106">
        <f>IF(OR(AND(d&gt;V_1 C_1,d&lt;V_1 C_2),AND(d&gt;V_2 C_1,d&lt;V_2 C_2),AND(d&gt;V_3 C_1,d&lt;V_3 C_2),AND(d&gt;V_4 C_1,d&lt;V_4 C_2),AND(d&gt;V_5 C_1,d&lt;V_5 C_2),AND(d&gt;V_6 C_1,d&lt;V_6 C_2)),d,0)</f>
        <v>0</v>
      </c>
      <c r="N62" s="90">
        <f t="shared" si="4"/>
        <v>0</v>
      </c>
      <c r="O62" s="90">
        <f t="shared" si="2"/>
        <v>0</v>
      </c>
    </row>
    <row r="63" spans="8:15" x14ac:dyDescent="0.2">
      <c r="H63" s="87"/>
      <c r="I63" s="71">
        <f t="shared" si="3"/>
        <v>43810</v>
      </c>
      <c r="J63" s="73"/>
      <c r="K63" s="102">
        <f>IF(OR(AND(d&gt;V_1 A_1,d&lt;V_1 A_2),AND(d&gt;V_2 A_1,d&lt;V_2 A_2),AND(d&gt;V_3 A_1,d&lt;V_3 A_2),AND(d&gt;V_4 A_1,d&lt;V_4 A_2),AND(d&gt;V_5 A_1,d&lt;V_5 A_2),AND(d&gt;V_6 A_1,d&lt;V_6 A_2)),d,0)</f>
        <v>0</v>
      </c>
      <c r="L63" s="104">
        <f>IF(OR(AND(d&gt;V_1 B_1,d&lt;V_1 B_2),AND(d&gt;V_2 B_1,d&lt;V_2 B_2),AND(d&gt;V_3 B_1,d&lt;V_3 B_2),AND(d&gt;V_4 B_1,d&lt;V_4 B_2),AND(d&gt;V_5 B_1,d&lt;V_5 B_2),AND(d&gt;V_6 B_1,d&lt;V_6 B_2)),d,0)</f>
        <v>0</v>
      </c>
      <c r="M63" s="106">
        <f>IF(OR(AND(d&gt;V_1 C_1,d&lt;V_1 C_2),AND(d&gt;V_2 C_1,d&lt;V_2 C_2),AND(d&gt;V_3 C_1,d&lt;V_3 C_2),AND(d&gt;V_4 C_1,d&lt;V_4 C_2),AND(d&gt;V_5 C_1,d&lt;V_5 C_2),AND(d&gt;V_6 C_1,d&lt;V_6 C_2)),d,0)</f>
        <v>0</v>
      </c>
      <c r="N63" s="90">
        <f t="shared" si="4"/>
        <v>0</v>
      </c>
      <c r="O63" s="90">
        <f t="shared" si="2"/>
        <v>0</v>
      </c>
    </row>
    <row r="64" spans="8:15" x14ac:dyDescent="0.2">
      <c r="H64" s="87"/>
      <c r="I64" s="71">
        <f t="shared" si="3"/>
        <v>43811</v>
      </c>
      <c r="J64" s="73"/>
      <c r="K64" s="102">
        <f>IF(OR(AND(d&gt;V_1 A_1,d&lt;V_1 A_2),AND(d&gt;V_2 A_1,d&lt;V_2 A_2),AND(d&gt;V_3 A_1,d&lt;V_3 A_2),AND(d&gt;V_4 A_1,d&lt;V_4 A_2),AND(d&gt;V_5 A_1,d&lt;V_5 A_2),AND(d&gt;V_6 A_1,d&lt;V_6 A_2)),d,0)</f>
        <v>0</v>
      </c>
      <c r="L64" s="104">
        <f>IF(OR(AND(d&gt;V_1 B_1,d&lt;V_1 B_2),AND(d&gt;V_2 B_1,d&lt;V_2 B_2),AND(d&gt;V_3 B_1,d&lt;V_3 B_2),AND(d&gt;V_4 B_1,d&lt;V_4 B_2),AND(d&gt;V_5 B_1,d&lt;V_5 B_2),AND(d&gt;V_6 B_1,d&lt;V_6 B_2)),d,0)</f>
        <v>0</v>
      </c>
      <c r="M64" s="106">
        <f>IF(OR(AND(d&gt;V_1 C_1,d&lt;V_1 C_2),AND(d&gt;V_2 C_1,d&lt;V_2 C_2),AND(d&gt;V_3 C_1,d&lt;V_3 C_2),AND(d&gt;V_4 C_1,d&lt;V_4 C_2),AND(d&gt;V_5 C_1,d&lt;V_5 C_2),AND(d&gt;V_6 C_1,d&lt;V_6 C_2)),d,0)</f>
        <v>0</v>
      </c>
      <c r="N64" s="90">
        <f t="shared" si="4"/>
        <v>0</v>
      </c>
      <c r="O64" s="90">
        <f t="shared" si="2"/>
        <v>0</v>
      </c>
    </row>
    <row r="65" spans="8:15" x14ac:dyDescent="0.2">
      <c r="H65" s="87"/>
      <c r="I65" s="71">
        <f t="shared" si="3"/>
        <v>43812</v>
      </c>
      <c r="J65" s="73"/>
      <c r="K65" s="102">
        <f>IF(OR(AND(d&gt;V_1 A_1,d&lt;V_1 A_2),AND(d&gt;V_2 A_1,d&lt;V_2 A_2),AND(d&gt;V_3 A_1,d&lt;V_3 A_2),AND(d&gt;V_4 A_1,d&lt;V_4 A_2),AND(d&gt;V_5 A_1,d&lt;V_5 A_2),AND(d&gt;V_6 A_1,d&lt;V_6 A_2)),d,0)</f>
        <v>0</v>
      </c>
      <c r="L65" s="104">
        <f>IF(OR(AND(d&gt;V_1 B_1,d&lt;V_1 B_2),AND(d&gt;V_2 B_1,d&lt;V_2 B_2),AND(d&gt;V_3 B_1,d&lt;V_3 B_2),AND(d&gt;V_4 B_1,d&lt;V_4 B_2),AND(d&gt;V_5 B_1,d&lt;V_5 B_2),AND(d&gt;V_6 B_1,d&lt;V_6 B_2)),d,0)</f>
        <v>0</v>
      </c>
      <c r="M65" s="106">
        <f>IF(OR(AND(d&gt;V_1 C_1,d&lt;V_1 C_2),AND(d&gt;V_2 C_1,d&lt;V_2 C_2),AND(d&gt;V_3 C_1,d&lt;V_3 C_2),AND(d&gt;V_4 C_1,d&lt;V_4 C_2),AND(d&gt;V_5 C_1,d&lt;V_5 C_2),AND(d&gt;V_6 C_1,d&lt;V_6 C_2)),d,0)</f>
        <v>0</v>
      </c>
      <c r="N65" s="90">
        <f t="shared" si="4"/>
        <v>0</v>
      </c>
      <c r="O65" s="90">
        <f t="shared" si="2"/>
        <v>0</v>
      </c>
    </row>
    <row r="66" spans="8:15" x14ac:dyDescent="0.2">
      <c r="H66" s="87"/>
      <c r="I66" s="71">
        <f t="shared" si="3"/>
        <v>43813</v>
      </c>
      <c r="J66" s="73"/>
      <c r="K66" s="102">
        <f>IF(OR(AND(d&gt;V_1 A_1,d&lt;V_1 A_2),AND(d&gt;V_2 A_1,d&lt;V_2 A_2),AND(d&gt;V_3 A_1,d&lt;V_3 A_2),AND(d&gt;V_4 A_1,d&lt;V_4 A_2),AND(d&gt;V_5 A_1,d&lt;V_5 A_2),AND(d&gt;V_6 A_1,d&lt;V_6 A_2)),d,0)</f>
        <v>0</v>
      </c>
      <c r="L66" s="104">
        <f>IF(OR(AND(d&gt;V_1 B_1,d&lt;V_1 B_2),AND(d&gt;V_2 B_1,d&lt;V_2 B_2),AND(d&gt;V_3 B_1,d&lt;V_3 B_2),AND(d&gt;V_4 B_1,d&lt;V_4 B_2),AND(d&gt;V_5 B_1,d&lt;V_5 B_2),AND(d&gt;V_6 B_1,d&lt;V_6 B_2)),d,0)</f>
        <v>0</v>
      </c>
      <c r="M66" s="106">
        <f>IF(OR(AND(d&gt;V_1 C_1,d&lt;V_1 C_2),AND(d&gt;V_2 C_1,d&lt;V_2 C_2),AND(d&gt;V_3 C_1,d&lt;V_3 C_2),AND(d&gt;V_4 C_1,d&lt;V_4 C_2),AND(d&gt;V_5 C_1,d&lt;V_5 C_2),AND(d&gt;V_6 C_1,d&lt;V_6 C_2)),d,0)</f>
        <v>0</v>
      </c>
      <c r="N66" s="90">
        <f t="shared" si="4"/>
        <v>0</v>
      </c>
      <c r="O66" s="90">
        <f t="shared" si="2"/>
        <v>0</v>
      </c>
    </row>
    <row r="67" spans="8:15" x14ac:dyDescent="0.2">
      <c r="H67" s="87"/>
      <c r="I67" s="71">
        <f t="shared" si="3"/>
        <v>43814</v>
      </c>
      <c r="J67" s="73"/>
      <c r="K67" s="102">
        <f>IF(OR(AND(d&gt;V_1 A_1,d&lt;V_1 A_2),AND(d&gt;V_2 A_1,d&lt;V_2 A_2),AND(d&gt;V_3 A_1,d&lt;V_3 A_2),AND(d&gt;V_4 A_1,d&lt;V_4 A_2),AND(d&gt;V_5 A_1,d&lt;V_5 A_2),AND(d&gt;V_6 A_1,d&lt;V_6 A_2)),d,0)</f>
        <v>0</v>
      </c>
      <c r="L67" s="104">
        <f>IF(OR(AND(d&gt;V_1 B_1,d&lt;V_1 B_2),AND(d&gt;V_2 B_1,d&lt;V_2 B_2),AND(d&gt;V_3 B_1,d&lt;V_3 B_2),AND(d&gt;V_4 B_1,d&lt;V_4 B_2),AND(d&gt;V_5 B_1,d&lt;V_5 B_2),AND(d&gt;V_6 B_1,d&lt;V_6 B_2)),d,0)</f>
        <v>0</v>
      </c>
      <c r="M67" s="106">
        <f>IF(OR(AND(d&gt;V_1 C_1,d&lt;V_1 C_2),AND(d&gt;V_2 C_1,d&lt;V_2 C_2),AND(d&gt;V_3 C_1,d&lt;V_3 C_2),AND(d&gt;V_4 C_1,d&lt;V_4 C_2),AND(d&gt;V_5 C_1,d&lt;V_5 C_2),AND(d&gt;V_6 C_1,d&lt;V_6 C_2)),d,0)</f>
        <v>0</v>
      </c>
      <c r="N67" s="90">
        <f t="shared" si="4"/>
        <v>0</v>
      </c>
      <c r="O67" s="90">
        <f t="shared" si="2"/>
        <v>0</v>
      </c>
    </row>
    <row r="68" spans="8:15" x14ac:dyDescent="0.2">
      <c r="H68" s="87"/>
      <c r="I68" s="71">
        <f t="shared" si="3"/>
        <v>43815</v>
      </c>
      <c r="J68" s="73"/>
      <c r="K68" s="102">
        <f>IF(OR(AND(d&gt;V_1 A_1,d&lt;V_1 A_2),AND(d&gt;V_2 A_1,d&lt;V_2 A_2),AND(d&gt;V_3 A_1,d&lt;V_3 A_2),AND(d&gt;V_4 A_1,d&lt;V_4 A_2),AND(d&gt;V_5 A_1,d&lt;V_5 A_2),AND(d&gt;V_6 A_1,d&lt;V_6 A_2)),d,0)</f>
        <v>0</v>
      </c>
      <c r="L68" s="104">
        <f>IF(OR(AND(d&gt;V_1 B_1,d&lt;V_1 B_2),AND(d&gt;V_2 B_1,d&lt;V_2 B_2),AND(d&gt;V_3 B_1,d&lt;V_3 B_2),AND(d&gt;V_4 B_1,d&lt;V_4 B_2),AND(d&gt;V_5 B_1,d&lt;V_5 B_2),AND(d&gt;V_6 B_1,d&lt;V_6 B_2)),d,0)</f>
        <v>0</v>
      </c>
      <c r="M68" s="106">
        <f>IF(OR(AND(d&gt;V_1 C_1,d&lt;V_1 C_2),AND(d&gt;V_2 C_1,d&lt;V_2 C_2),AND(d&gt;V_3 C_1,d&lt;V_3 C_2),AND(d&gt;V_4 C_1,d&lt;V_4 C_2),AND(d&gt;V_5 C_1,d&lt;V_5 C_2),AND(d&gt;V_6 C_1,d&lt;V_6 C_2)),d,0)</f>
        <v>0</v>
      </c>
      <c r="N68" s="90">
        <f t="shared" si="4"/>
        <v>0</v>
      </c>
      <c r="O68" s="90">
        <f t="shared" si="2"/>
        <v>0</v>
      </c>
    </row>
    <row r="69" spans="8:15" x14ac:dyDescent="0.2">
      <c r="H69" s="87"/>
      <c r="I69" s="71">
        <f t="shared" si="3"/>
        <v>43816</v>
      </c>
      <c r="J69" s="73"/>
      <c r="K69" s="102">
        <f>IF(OR(AND(d&gt;V_1 A_1,d&lt;V_1 A_2),AND(d&gt;V_2 A_1,d&lt;V_2 A_2),AND(d&gt;V_3 A_1,d&lt;V_3 A_2),AND(d&gt;V_4 A_1,d&lt;V_4 A_2),AND(d&gt;V_5 A_1,d&lt;V_5 A_2),AND(d&gt;V_6 A_1,d&lt;V_6 A_2)),d,0)</f>
        <v>0</v>
      </c>
      <c r="L69" s="104">
        <f>IF(OR(AND(d&gt;V_1 B_1,d&lt;V_1 B_2),AND(d&gt;V_2 B_1,d&lt;V_2 B_2),AND(d&gt;V_3 B_1,d&lt;V_3 B_2),AND(d&gt;V_4 B_1,d&lt;V_4 B_2),AND(d&gt;V_5 B_1,d&lt;V_5 B_2),AND(d&gt;V_6 B_1,d&lt;V_6 B_2)),d,0)</f>
        <v>0</v>
      </c>
      <c r="M69" s="106">
        <f>IF(OR(AND(d&gt;V_1 C_1,d&lt;V_1 C_2),AND(d&gt;V_2 C_1,d&lt;V_2 C_2),AND(d&gt;V_3 C_1,d&lt;V_3 C_2),AND(d&gt;V_4 C_1,d&lt;V_4 C_2),AND(d&gt;V_5 C_1,d&lt;V_5 C_2),AND(d&gt;V_6 C_1,d&lt;V_6 C_2)),d,0)</f>
        <v>0</v>
      </c>
      <c r="N69" s="90">
        <f t="shared" si="4"/>
        <v>0</v>
      </c>
      <c r="O69" s="90">
        <f t="shared" si="2"/>
        <v>0</v>
      </c>
    </row>
    <row r="70" spans="8:15" x14ac:dyDescent="0.2">
      <c r="H70" s="87"/>
      <c r="I70" s="71">
        <f t="shared" si="3"/>
        <v>43817</v>
      </c>
      <c r="J70" s="73"/>
      <c r="K70" s="102">
        <f>IF(OR(AND(d&gt;V_1 A_1,d&lt;V_1 A_2),AND(d&gt;V_2 A_1,d&lt;V_2 A_2),AND(d&gt;V_3 A_1,d&lt;V_3 A_2),AND(d&gt;V_4 A_1,d&lt;V_4 A_2),AND(d&gt;V_5 A_1,d&lt;V_5 A_2),AND(d&gt;V_6 A_1,d&lt;V_6 A_2)),d,0)</f>
        <v>0</v>
      </c>
      <c r="L70" s="104">
        <f>IF(OR(AND(d&gt;V_1 B_1,d&lt;V_1 B_2),AND(d&gt;V_2 B_1,d&lt;V_2 B_2),AND(d&gt;V_3 B_1,d&lt;V_3 B_2),AND(d&gt;V_4 B_1,d&lt;V_4 B_2),AND(d&gt;V_5 B_1,d&lt;V_5 B_2),AND(d&gt;V_6 B_1,d&lt;V_6 B_2)),d,0)</f>
        <v>0</v>
      </c>
      <c r="M70" s="106">
        <f>IF(OR(AND(d&gt;V_1 C_1,d&lt;V_1 C_2),AND(d&gt;V_2 C_1,d&lt;V_2 C_2),AND(d&gt;V_3 C_1,d&lt;V_3 C_2),AND(d&gt;V_4 C_1,d&lt;V_4 C_2),AND(d&gt;V_5 C_1,d&lt;V_5 C_2),AND(d&gt;V_6 C_1,d&lt;V_6 C_2)),d,0)</f>
        <v>0</v>
      </c>
      <c r="N70" s="90">
        <f t="shared" si="4"/>
        <v>0</v>
      </c>
      <c r="O70" s="90">
        <f t="shared" si="2"/>
        <v>0</v>
      </c>
    </row>
    <row r="71" spans="8:15" x14ac:dyDescent="0.2">
      <c r="H71" s="87"/>
      <c r="I71" s="71">
        <f t="shared" si="3"/>
        <v>43818</v>
      </c>
      <c r="J71" s="73"/>
      <c r="K71" s="102">
        <f>IF(OR(AND(d&gt;V_1 A_1,d&lt;V_1 A_2),AND(d&gt;V_2 A_1,d&lt;V_2 A_2),AND(d&gt;V_3 A_1,d&lt;V_3 A_2),AND(d&gt;V_4 A_1,d&lt;V_4 A_2),AND(d&gt;V_5 A_1,d&lt;V_5 A_2),AND(d&gt;V_6 A_1,d&lt;V_6 A_2)),d,0)</f>
        <v>0</v>
      </c>
      <c r="L71" s="104">
        <f>IF(OR(AND(d&gt;V_1 B_1,d&lt;V_1 B_2),AND(d&gt;V_2 B_1,d&lt;V_2 B_2),AND(d&gt;V_3 B_1,d&lt;V_3 B_2),AND(d&gt;V_4 B_1,d&lt;V_4 B_2),AND(d&gt;V_5 B_1,d&lt;V_5 B_2),AND(d&gt;V_6 B_1,d&lt;V_6 B_2)),d,0)</f>
        <v>0</v>
      </c>
      <c r="M71" s="106">
        <f>IF(OR(AND(d&gt;V_1 C_1,d&lt;V_1 C_2),AND(d&gt;V_2 C_1,d&lt;V_2 C_2),AND(d&gt;V_3 C_1,d&lt;V_3 C_2),AND(d&gt;V_4 C_1,d&lt;V_4 C_2),AND(d&gt;V_5 C_1,d&lt;V_5 C_2),AND(d&gt;V_6 C_1,d&lt;V_6 C_2)),d,0)</f>
        <v>0</v>
      </c>
      <c r="N71" s="90">
        <f t="shared" si="4"/>
        <v>0</v>
      </c>
      <c r="O71" s="90">
        <f t="shared" si="2"/>
        <v>0</v>
      </c>
    </row>
    <row r="72" spans="8:15" x14ac:dyDescent="0.2">
      <c r="H72" s="87"/>
      <c r="I72" s="71">
        <f t="shared" si="3"/>
        <v>43819</v>
      </c>
      <c r="J72" s="73"/>
      <c r="K72" s="102">
        <f>IF(OR(AND(d&gt;V_1 A_1,d&lt;V_1 A_2),AND(d&gt;V_2 A_1,d&lt;V_2 A_2),AND(d&gt;V_3 A_1,d&lt;V_3 A_2),AND(d&gt;V_4 A_1,d&lt;V_4 A_2),AND(d&gt;V_5 A_1,d&lt;V_5 A_2),AND(d&gt;V_6 A_1,d&lt;V_6 A_2)),d,0)</f>
        <v>0</v>
      </c>
      <c r="L72" s="104">
        <f>IF(OR(AND(d&gt;V_1 B_1,d&lt;V_1 B_2),AND(d&gt;V_2 B_1,d&lt;V_2 B_2),AND(d&gt;V_3 B_1,d&lt;V_3 B_2),AND(d&gt;V_4 B_1,d&lt;V_4 B_2),AND(d&gt;V_5 B_1,d&lt;V_5 B_2),AND(d&gt;V_6 B_1,d&lt;V_6 B_2)),d,0)</f>
        <v>0</v>
      </c>
      <c r="M72" s="106">
        <f>IF(OR(AND(d&gt;V_1 C_1,d&lt;V_1 C_2),AND(d&gt;V_2 C_1,d&lt;V_2 C_2),AND(d&gt;V_3 C_1,d&lt;V_3 C_2),AND(d&gt;V_4 C_1,d&lt;V_4 C_2),AND(d&gt;V_5 C_1,d&lt;V_5 C_2),AND(d&gt;V_6 C_1,d&lt;V_6 C_2)),d,0)</f>
        <v>0</v>
      </c>
      <c r="N72" s="90">
        <f t="shared" si="4"/>
        <v>0</v>
      </c>
      <c r="O72" s="90">
        <f t="shared" si="2"/>
        <v>0</v>
      </c>
    </row>
    <row r="73" spans="8:15" x14ac:dyDescent="0.2">
      <c r="H73" s="87"/>
      <c r="I73" s="71">
        <f t="shared" si="3"/>
        <v>43820</v>
      </c>
      <c r="J73" s="73"/>
      <c r="K73" s="102">
        <f>IF(OR(AND(d&gt;V_1 A_1,d&lt;V_1 A_2),AND(d&gt;V_2 A_1,d&lt;V_2 A_2),AND(d&gt;V_3 A_1,d&lt;V_3 A_2),AND(d&gt;V_4 A_1,d&lt;V_4 A_2),AND(d&gt;V_5 A_1,d&lt;V_5 A_2),AND(d&gt;V_6 A_1,d&lt;V_6 A_2)),d,0)</f>
        <v>0</v>
      </c>
      <c r="L73" s="104">
        <f>IF(OR(AND(d&gt;V_1 B_1,d&lt;V_1 B_2),AND(d&gt;V_2 B_1,d&lt;V_2 B_2),AND(d&gt;V_3 B_1,d&lt;V_3 B_2),AND(d&gt;V_4 B_1,d&lt;V_4 B_2),AND(d&gt;V_5 B_1,d&lt;V_5 B_2),AND(d&gt;V_6 B_1,d&lt;V_6 B_2)),d,0)</f>
        <v>0</v>
      </c>
      <c r="M73" s="106">
        <f>IF(OR(AND(d&gt;V_1 C_1,d&lt;V_1 C_2),AND(d&gt;V_2 C_1,d&lt;V_2 C_2),AND(d&gt;V_3 C_1,d&lt;V_3 C_2),AND(d&gt;V_4 C_1,d&lt;V_4 C_2),AND(d&gt;V_5 C_1,d&lt;V_5 C_2),AND(d&gt;V_6 C_1,d&lt;V_6 C_2)),d,0)</f>
        <v>0</v>
      </c>
      <c r="N73" s="90">
        <f t="shared" si="4"/>
        <v>0</v>
      </c>
      <c r="O73" s="90">
        <f t="shared" si="2"/>
        <v>0</v>
      </c>
    </row>
    <row r="74" spans="8:15" x14ac:dyDescent="0.2">
      <c r="H74" s="87"/>
      <c r="I74" s="71">
        <f t="shared" si="3"/>
        <v>43821</v>
      </c>
      <c r="J74" s="73"/>
      <c r="K74" s="102">
        <f>IF(OR(AND(d&gt;V_1 A_1,d&lt;V_1 A_2),AND(d&gt;V_2 A_1,d&lt;V_2 A_2),AND(d&gt;V_3 A_1,d&lt;V_3 A_2),AND(d&gt;V_4 A_1,d&lt;V_4 A_2),AND(d&gt;V_5 A_1,d&lt;V_5 A_2),AND(d&gt;V_6 A_1,d&lt;V_6 A_2)),d,0)</f>
        <v>43821</v>
      </c>
      <c r="L74" s="104">
        <f>IF(OR(AND(d&gt;V_1 B_1,d&lt;V_1 B_2),AND(d&gt;V_2 B_1,d&lt;V_2 B_2),AND(d&gt;V_3 B_1,d&lt;V_3 B_2),AND(d&gt;V_4 B_1,d&lt;V_4 B_2),AND(d&gt;V_5 B_1,d&lt;V_5 B_2),AND(d&gt;V_6 B_1,d&lt;V_6 B_2)),d,0)</f>
        <v>43821</v>
      </c>
      <c r="M74" s="106">
        <f>IF(OR(AND(d&gt;V_1 C_1,d&lt;V_1 C_2),AND(d&gt;V_2 C_1,d&lt;V_2 C_2),AND(d&gt;V_3 C_1,d&lt;V_3 C_2),AND(d&gt;V_4 C_1,d&lt;V_4 C_2),AND(d&gt;V_5 C_1,d&lt;V_5 C_2),AND(d&gt;V_6 C_1,d&lt;V_6 C_2)),d,0)</f>
        <v>43821</v>
      </c>
      <c r="N74" s="90">
        <f t="shared" si="4"/>
        <v>43821</v>
      </c>
      <c r="O74" s="90">
        <f t="shared" ref="O74:O137" si="5">INDEX(J74:N74,choix_zone)</f>
        <v>43821</v>
      </c>
    </row>
    <row r="75" spans="8:15" x14ac:dyDescent="0.2">
      <c r="H75" s="87"/>
      <c r="I75" s="71">
        <f t="shared" si="3"/>
        <v>43822</v>
      </c>
      <c r="J75" s="73"/>
      <c r="K75" s="102">
        <f>IF(OR(AND(d&gt;V_1 A_1,d&lt;V_1 A_2),AND(d&gt;V_2 A_1,d&lt;V_2 A_2),AND(d&gt;V_3 A_1,d&lt;V_3 A_2),AND(d&gt;V_4 A_1,d&lt;V_4 A_2),AND(d&gt;V_5 A_1,d&lt;V_5 A_2),AND(d&gt;V_6 A_1,d&lt;V_6 A_2)),d,0)</f>
        <v>43822</v>
      </c>
      <c r="L75" s="104">
        <f>IF(OR(AND(d&gt;V_1 B_1,d&lt;V_1 B_2),AND(d&gt;V_2 B_1,d&lt;V_2 B_2),AND(d&gt;V_3 B_1,d&lt;V_3 B_2),AND(d&gt;V_4 B_1,d&lt;V_4 B_2),AND(d&gt;V_5 B_1,d&lt;V_5 B_2),AND(d&gt;V_6 B_1,d&lt;V_6 B_2)),d,0)</f>
        <v>43822</v>
      </c>
      <c r="M75" s="106">
        <f>IF(OR(AND(d&gt;V_1 C_1,d&lt;V_1 C_2),AND(d&gt;V_2 C_1,d&lt;V_2 C_2),AND(d&gt;V_3 C_1,d&lt;V_3 C_2),AND(d&gt;V_4 C_1,d&lt;V_4 C_2),AND(d&gt;V_5 C_1,d&lt;V_5 C_2),AND(d&gt;V_6 C_1,d&lt;V_6 C_2)),d,0)</f>
        <v>43822</v>
      </c>
      <c r="N75" s="90">
        <f t="shared" si="4"/>
        <v>43822</v>
      </c>
      <c r="O75" s="90">
        <f t="shared" si="5"/>
        <v>43822</v>
      </c>
    </row>
    <row r="76" spans="8:15" x14ac:dyDescent="0.2">
      <c r="H76" s="87"/>
      <c r="I76" s="71">
        <f t="shared" ref="I76:I139" si="6">I75+1</f>
        <v>43823</v>
      </c>
      <c r="J76" s="73"/>
      <c r="K76" s="102">
        <f>IF(OR(AND(d&gt;V_1 A_1,d&lt;V_1 A_2),AND(d&gt;V_2 A_1,d&lt;V_2 A_2),AND(d&gt;V_3 A_1,d&lt;V_3 A_2),AND(d&gt;V_4 A_1,d&lt;V_4 A_2),AND(d&gt;V_5 A_1,d&lt;V_5 A_2),AND(d&gt;V_6 A_1,d&lt;V_6 A_2)),d,0)</f>
        <v>43823</v>
      </c>
      <c r="L76" s="104">
        <f>IF(OR(AND(d&gt;V_1 B_1,d&lt;V_1 B_2),AND(d&gt;V_2 B_1,d&lt;V_2 B_2),AND(d&gt;V_3 B_1,d&lt;V_3 B_2),AND(d&gt;V_4 B_1,d&lt;V_4 B_2),AND(d&gt;V_5 B_1,d&lt;V_5 B_2),AND(d&gt;V_6 B_1,d&lt;V_6 B_2)),d,0)</f>
        <v>43823</v>
      </c>
      <c r="M76" s="106">
        <f>IF(OR(AND(d&gt;V_1 C_1,d&lt;V_1 C_2),AND(d&gt;V_2 C_1,d&lt;V_2 C_2),AND(d&gt;V_3 C_1,d&lt;V_3 C_2),AND(d&gt;V_4 C_1,d&lt;V_4 C_2),AND(d&gt;V_5 C_1,d&lt;V_5 C_2),AND(d&gt;V_6 C_1,d&lt;V_6 C_2)),d,0)</f>
        <v>43823</v>
      </c>
      <c r="N76" s="90">
        <f t="shared" si="4"/>
        <v>43823</v>
      </c>
      <c r="O76" s="90">
        <f t="shared" si="5"/>
        <v>43823</v>
      </c>
    </row>
    <row r="77" spans="8:15" x14ac:dyDescent="0.2">
      <c r="H77" s="87"/>
      <c r="I77" s="71">
        <f t="shared" si="6"/>
        <v>43824</v>
      </c>
      <c r="J77" s="73"/>
      <c r="K77" s="102">
        <f>IF(OR(AND(d&gt;V_1 A_1,d&lt;V_1 A_2),AND(d&gt;V_2 A_1,d&lt;V_2 A_2),AND(d&gt;V_3 A_1,d&lt;V_3 A_2),AND(d&gt;V_4 A_1,d&lt;V_4 A_2),AND(d&gt;V_5 A_1,d&lt;V_5 A_2),AND(d&gt;V_6 A_1,d&lt;V_6 A_2)),d,0)</f>
        <v>43824</v>
      </c>
      <c r="L77" s="104">
        <f>IF(OR(AND(d&gt;V_1 B_1,d&lt;V_1 B_2),AND(d&gt;V_2 B_1,d&lt;V_2 B_2),AND(d&gt;V_3 B_1,d&lt;V_3 B_2),AND(d&gt;V_4 B_1,d&lt;V_4 B_2),AND(d&gt;V_5 B_1,d&lt;V_5 B_2),AND(d&gt;V_6 B_1,d&lt;V_6 B_2)),d,0)</f>
        <v>43824</v>
      </c>
      <c r="M77" s="106">
        <f>IF(OR(AND(d&gt;V_1 C_1,d&lt;V_1 C_2),AND(d&gt;V_2 C_1,d&lt;V_2 C_2),AND(d&gt;V_3 C_1,d&lt;V_3 C_2),AND(d&gt;V_4 C_1,d&lt;V_4 C_2),AND(d&gt;V_5 C_1,d&lt;V_5 C_2),AND(d&gt;V_6 C_1,d&lt;V_6 C_2)),d,0)</f>
        <v>43824</v>
      </c>
      <c r="N77" s="90">
        <f t="shared" si="4"/>
        <v>43824</v>
      </c>
      <c r="O77" s="90">
        <f t="shared" si="5"/>
        <v>43824</v>
      </c>
    </row>
    <row r="78" spans="8:15" x14ac:dyDescent="0.2">
      <c r="H78" s="87"/>
      <c r="I78" s="71">
        <f t="shared" si="6"/>
        <v>43825</v>
      </c>
      <c r="J78" s="73"/>
      <c r="K78" s="102">
        <f>IF(OR(AND(d&gt;V_1 A_1,d&lt;V_1 A_2),AND(d&gt;V_2 A_1,d&lt;V_2 A_2),AND(d&gt;V_3 A_1,d&lt;V_3 A_2),AND(d&gt;V_4 A_1,d&lt;V_4 A_2),AND(d&gt;V_5 A_1,d&lt;V_5 A_2),AND(d&gt;V_6 A_1,d&lt;V_6 A_2)),d,0)</f>
        <v>43825</v>
      </c>
      <c r="L78" s="104">
        <f>IF(OR(AND(d&gt;V_1 B_1,d&lt;V_1 B_2),AND(d&gt;V_2 B_1,d&lt;V_2 B_2),AND(d&gt;V_3 B_1,d&lt;V_3 B_2),AND(d&gt;V_4 B_1,d&lt;V_4 B_2),AND(d&gt;V_5 B_1,d&lt;V_5 B_2),AND(d&gt;V_6 B_1,d&lt;V_6 B_2)),d,0)</f>
        <v>43825</v>
      </c>
      <c r="M78" s="106">
        <f>IF(OR(AND(d&gt;V_1 C_1,d&lt;V_1 C_2),AND(d&gt;V_2 C_1,d&lt;V_2 C_2),AND(d&gt;V_3 C_1,d&lt;V_3 C_2),AND(d&gt;V_4 C_1,d&lt;V_4 C_2),AND(d&gt;V_5 C_1,d&lt;V_5 C_2),AND(d&gt;V_6 C_1,d&lt;V_6 C_2)),d,0)</f>
        <v>43825</v>
      </c>
      <c r="N78" s="90">
        <f t="shared" si="4"/>
        <v>43825</v>
      </c>
      <c r="O78" s="90">
        <f t="shared" si="5"/>
        <v>43825</v>
      </c>
    </row>
    <row r="79" spans="8:15" x14ac:dyDescent="0.2">
      <c r="H79" s="87"/>
      <c r="I79" s="71">
        <f t="shared" si="6"/>
        <v>43826</v>
      </c>
      <c r="J79" s="73"/>
      <c r="K79" s="102">
        <f>IF(OR(AND(d&gt;V_1 A_1,d&lt;V_1 A_2),AND(d&gt;V_2 A_1,d&lt;V_2 A_2),AND(d&gt;V_3 A_1,d&lt;V_3 A_2),AND(d&gt;V_4 A_1,d&lt;V_4 A_2),AND(d&gt;V_5 A_1,d&lt;V_5 A_2),AND(d&gt;V_6 A_1,d&lt;V_6 A_2)),d,0)</f>
        <v>43826</v>
      </c>
      <c r="L79" s="104">
        <f>IF(OR(AND(d&gt;V_1 B_1,d&lt;V_1 B_2),AND(d&gt;V_2 B_1,d&lt;V_2 B_2),AND(d&gt;V_3 B_1,d&lt;V_3 B_2),AND(d&gt;V_4 B_1,d&lt;V_4 B_2),AND(d&gt;V_5 B_1,d&lt;V_5 B_2),AND(d&gt;V_6 B_1,d&lt;V_6 B_2)),d,0)</f>
        <v>43826</v>
      </c>
      <c r="M79" s="106">
        <f>IF(OR(AND(d&gt;V_1 C_1,d&lt;V_1 C_2),AND(d&gt;V_2 C_1,d&lt;V_2 C_2),AND(d&gt;V_3 C_1,d&lt;V_3 C_2),AND(d&gt;V_4 C_1,d&lt;V_4 C_2),AND(d&gt;V_5 C_1,d&lt;V_5 C_2),AND(d&gt;V_6 C_1,d&lt;V_6 C_2)),d,0)</f>
        <v>43826</v>
      </c>
      <c r="N79" s="90">
        <f t="shared" si="4"/>
        <v>43826</v>
      </c>
      <c r="O79" s="90">
        <f t="shared" si="5"/>
        <v>43826</v>
      </c>
    </row>
    <row r="80" spans="8:15" x14ac:dyDescent="0.2">
      <c r="H80" s="87"/>
      <c r="I80" s="71">
        <f t="shared" si="6"/>
        <v>43827</v>
      </c>
      <c r="J80" s="73"/>
      <c r="K80" s="102">
        <f>IF(OR(AND(d&gt;V_1 A_1,d&lt;V_1 A_2),AND(d&gt;V_2 A_1,d&lt;V_2 A_2),AND(d&gt;V_3 A_1,d&lt;V_3 A_2),AND(d&gt;V_4 A_1,d&lt;V_4 A_2),AND(d&gt;V_5 A_1,d&lt;V_5 A_2),AND(d&gt;V_6 A_1,d&lt;V_6 A_2)),d,0)</f>
        <v>43827</v>
      </c>
      <c r="L80" s="104">
        <f>IF(OR(AND(d&gt;V_1 B_1,d&lt;V_1 B_2),AND(d&gt;V_2 B_1,d&lt;V_2 B_2),AND(d&gt;V_3 B_1,d&lt;V_3 B_2),AND(d&gt;V_4 B_1,d&lt;V_4 B_2),AND(d&gt;V_5 B_1,d&lt;V_5 B_2),AND(d&gt;V_6 B_1,d&lt;V_6 B_2)),d,0)</f>
        <v>43827</v>
      </c>
      <c r="M80" s="106">
        <f>IF(OR(AND(d&gt;V_1 C_1,d&lt;V_1 C_2),AND(d&gt;V_2 C_1,d&lt;V_2 C_2),AND(d&gt;V_3 C_1,d&lt;V_3 C_2),AND(d&gt;V_4 C_1,d&lt;V_4 C_2),AND(d&gt;V_5 C_1,d&lt;V_5 C_2),AND(d&gt;V_6 C_1,d&lt;V_6 C_2)),d,0)</f>
        <v>43827</v>
      </c>
      <c r="N80" s="90">
        <f t="shared" ref="N80:N143" si="7">MAX(K80:M80)</f>
        <v>43827</v>
      </c>
      <c r="O80" s="90">
        <f t="shared" si="5"/>
        <v>43827</v>
      </c>
    </row>
    <row r="81" spans="8:15" x14ac:dyDescent="0.2">
      <c r="H81" s="87"/>
      <c r="I81" s="71">
        <f t="shared" si="6"/>
        <v>43828</v>
      </c>
      <c r="J81" s="73"/>
      <c r="K81" s="102">
        <f>IF(OR(AND(d&gt;V_1 A_1,d&lt;V_1 A_2),AND(d&gt;V_2 A_1,d&lt;V_2 A_2),AND(d&gt;V_3 A_1,d&lt;V_3 A_2),AND(d&gt;V_4 A_1,d&lt;V_4 A_2),AND(d&gt;V_5 A_1,d&lt;V_5 A_2),AND(d&gt;V_6 A_1,d&lt;V_6 A_2)),d,0)</f>
        <v>43828</v>
      </c>
      <c r="L81" s="104">
        <f>IF(OR(AND(d&gt;V_1 B_1,d&lt;V_1 B_2),AND(d&gt;V_2 B_1,d&lt;V_2 B_2),AND(d&gt;V_3 B_1,d&lt;V_3 B_2),AND(d&gt;V_4 B_1,d&lt;V_4 B_2),AND(d&gt;V_5 B_1,d&lt;V_5 B_2),AND(d&gt;V_6 B_1,d&lt;V_6 B_2)),d,0)</f>
        <v>43828</v>
      </c>
      <c r="M81" s="106">
        <f>IF(OR(AND(d&gt;V_1 C_1,d&lt;V_1 C_2),AND(d&gt;V_2 C_1,d&lt;V_2 C_2),AND(d&gt;V_3 C_1,d&lt;V_3 C_2),AND(d&gt;V_4 C_1,d&lt;V_4 C_2),AND(d&gt;V_5 C_1,d&lt;V_5 C_2),AND(d&gt;V_6 C_1,d&lt;V_6 C_2)),d,0)</f>
        <v>43828</v>
      </c>
      <c r="N81" s="90">
        <f t="shared" si="7"/>
        <v>43828</v>
      </c>
      <c r="O81" s="90">
        <f t="shared" si="5"/>
        <v>43828</v>
      </c>
    </row>
    <row r="82" spans="8:15" x14ac:dyDescent="0.2">
      <c r="H82" s="87"/>
      <c r="I82" s="71">
        <f t="shared" si="6"/>
        <v>43829</v>
      </c>
      <c r="J82" s="73"/>
      <c r="K82" s="102">
        <f>IF(OR(AND(d&gt;V_1 A_1,d&lt;V_1 A_2),AND(d&gt;V_2 A_1,d&lt;V_2 A_2),AND(d&gt;V_3 A_1,d&lt;V_3 A_2),AND(d&gt;V_4 A_1,d&lt;V_4 A_2),AND(d&gt;V_5 A_1,d&lt;V_5 A_2),AND(d&gt;V_6 A_1,d&lt;V_6 A_2)),d,0)</f>
        <v>43829</v>
      </c>
      <c r="L82" s="104">
        <f>IF(OR(AND(d&gt;V_1 B_1,d&lt;V_1 B_2),AND(d&gt;V_2 B_1,d&lt;V_2 B_2),AND(d&gt;V_3 B_1,d&lt;V_3 B_2),AND(d&gt;V_4 B_1,d&lt;V_4 B_2),AND(d&gt;V_5 B_1,d&lt;V_5 B_2),AND(d&gt;V_6 B_1,d&lt;V_6 B_2)),d,0)</f>
        <v>43829</v>
      </c>
      <c r="M82" s="106">
        <f>IF(OR(AND(d&gt;V_1 C_1,d&lt;V_1 C_2),AND(d&gt;V_2 C_1,d&lt;V_2 C_2),AND(d&gt;V_3 C_1,d&lt;V_3 C_2),AND(d&gt;V_4 C_1,d&lt;V_4 C_2),AND(d&gt;V_5 C_1,d&lt;V_5 C_2),AND(d&gt;V_6 C_1,d&lt;V_6 C_2)),d,0)</f>
        <v>43829</v>
      </c>
      <c r="N82" s="90">
        <f t="shared" si="7"/>
        <v>43829</v>
      </c>
      <c r="O82" s="90">
        <f t="shared" si="5"/>
        <v>43829</v>
      </c>
    </row>
    <row r="83" spans="8:15" x14ac:dyDescent="0.2">
      <c r="H83" s="87"/>
      <c r="I83" s="71">
        <f t="shared" si="6"/>
        <v>43830</v>
      </c>
      <c r="J83" s="73"/>
      <c r="K83" s="102">
        <f>IF(OR(AND(d&gt;V_1 A_1,d&lt;V_1 A_2),AND(d&gt;V_2 A_1,d&lt;V_2 A_2),AND(d&gt;V_3 A_1,d&lt;V_3 A_2),AND(d&gt;V_4 A_1,d&lt;V_4 A_2),AND(d&gt;V_5 A_1,d&lt;V_5 A_2),AND(d&gt;V_6 A_1,d&lt;V_6 A_2)),d,0)</f>
        <v>43830</v>
      </c>
      <c r="L83" s="104">
        <f>IF(OR(AND(d&gt;V_1 B_1,d&lt;V_1 B_2),AND(d&gt;V_2 B_1,d&lt;V_2 B_2),AND(d&gt;V_3 B_1,d&lt;V_3 B_2),AND(d&gt;V_4 B_1,d&lt;V_4 B_2),AND(d&gt;V_5 B_1,d&lt;V_5 B_2),AND(d&gt;V_6 B_1,d&lt;V_6 B_2)),d,0)</f>
        <v>43830</v>
      </c>
      <c r="M83" s="106">
        <f>IF(OR(AND(d&gt;V_1 C_1,d&lt;V_1 C_2),AND(d&gt;V_2 C_1,d&lt;V_2 C_2),AND(d&gt;V_3 C_1,d&lt;V_3 C_2),AND(d&gt;V_4 C_1,d&lt;V_4 C_2),AND(d&gt;V_5 C_1,d&lt;V_5 C_2),AND(d&gt;V_6 C_1,d&lt;V_6 C_2)),d,0)</f>
        <v>43830</v>
      </c>
      <c r="N83" s="90">
        <f t="shared" si="7"/>
        <v>43830</v>
      </c>
      <c r="O83" s="90">
        <f t="shared" si="5"/>
        <v>43830</v>
      </c>
    </row>
    <row r="84" spans="8:15" x14ac:dyDescent="0.2">
      <c r="H84" s="87"/>
      <c r="I84" s="71">
        <f t="shared" si="6"/>
        <v>43831</v>
      </c>
      <c r="J84" s="73"/>
      <c r="K84" s="102">
        <f>IF(OR(AND(d&gt;V_1 A_1,d&lt;V_1 A_2),AND(d&gt;V_2 A_1,d&lt;V_2 A_2),AND(d&gt;V_3 A_1,d&lt;V_3 A_2),AND(d&gt;V_4 A_1,d&lt;V_4 A_2),AND(d&gt;V_5 A_1,d&lt;V_5 A_2),AND(d&gt;V_6 A_1,d&lt;V_6 A_2)),d,0)</f>
        <v>43831</v>
      </c>
      <c r="L84" s="104">
        <f>IF(OR(AND(d&gt;V_1 B_1,d&lt;V_1 B_2),AND(d&gt;V_2 B_1,d&lt;V_2 B_2),AND(d&gt;V_3 B_1,d&lt;V_3 B_2),AND(d&gt;V_4 B_1,d&lt;V_4 B_2),AND(d&gt;V_5 B_1,d&lt;V_5 B_2),AND(d&gt;V_6 B_1,d&lt;V_6 B_2)),d,0)</f>
        <v>43831</v>
      </c>
      <c r="M84" s="106">
        <f>IF(OR(AND(d&gt;V_1 C_1,d&lt;V_1 C_2),AND(d&gt;V_2 C_1,d&lt;V_2 C_2),AND(d&gt;V_3 C_1,d&lt;V_3 C_2),AND(d&gt;V_4 C_1,d&lt;V_4 C_2),AND(d&gt;V_5 C_1,d&lt;V_5 C_2),AND(d&gt;V_6 C_1,d&lt;V_6 C_2)),d,0)</f>
        <v>43831</v>
      </c>
      <c r="N84" s="90">
        <f t="shared" si="7"/>
        <v>43831</v>
      </c>
      <c r="O84" s="90">
        <f t="shared" si="5"/>
        <v>43831</v>
      </c>
    </row>
    <row r="85" spans="8:15" x14ac:dyDescent="0.2">
      <c r="H85" s="87"/>
      <c r="I85" s="71">
        <f t="shared" si="6"/>
        <v>43832</v>
      </c>
      <c r="J85" s="73"/>
      <c r="K85" s="102">
        <f>IF(OR(AND(d&gt;V_1 A_1,d&lt;V_1 A_2),AND(d&gt;V_2 A_1,d&lt;V_2 A_2),AND(d&gt;V_3 A_1,d&lt;V_3 A_2),AND(d&gt;V_4 A_1,d&lt;V_4 A_2),AND(d&gt;V_5 A_1,d&lt;V_5 A_2),AND(d&gt;V_6 A_1,d&lt;V_6 A_2)),d,0)</f>
        <v>43832</v>
      </c>
      <c r="L85" s="104">
        <f>IF(OR(AND(d&gt;V_1 B_1,d&lt;V_1 B_2),AND(d&gt;V_2 B_1,d&lt;V_2 B_2),AND(d&gt;V_3 B_1,d&lt;V_3 B_2),AND(d&gt;V_4 B_1,d&lt;V_4 B_2),AND(d&gt;V_5 B_1,d&lt;V_5 B_2),AND(d&gt;V_6 B_1,d&lt;V_6 B_2)),d,0)</f>
        <v>43832</v>
      </c>
      <c r="M85" s="106">
        <f>IF(OR(AND(d&gt;V_1 C_1,d&lt;V_1 C_2),AND(d&gt;V_2 C_1,d&lt;V_2 C_2),AND(d&gt;V_3 C_1,d&lt;V_3 C_2),AND(d&gt;V_4 C_1,d&lt;V_4 C_2),AND(d&gt;V_5 C_1,d&lt;V_5 C_2),AND(d&gt;V_6 C_1,d&lt;V_6 C_2)),d,0)</f>
        <v>43832</v>
      </c>
      <c r="N85" s="90">
        <f t="shared" si="7"/>
        <v>43832</v>
      </c>
      <c r="O85" s="90">
        <f t="shared" si="5"/>
        <v>43832</v>
      </c>
    </row>
    <row r="86" spans="8:15" x14ac:dyDescent="0.2">
      <c r="H86" s="87"/>
      <c r="I86" s="71">
        <f t="shared" si="6"/>
        <v>43833</v>
      </c>
      <c r="J86" s="73"/>
      <c r="K86" s="102">
        <f>IF(OR(AND(d&gt;V_1 A_1,d&lt;V_1 A_2),AND(d&gt;V_2 A_1,d&lt;V_2 A_2),AND(d&gt;V_3 A_1,d&lt;V_3 A_2),AND(d&gt;V_4 A_1,d&lt;V_4 A_2),AND(d&gt;V_5 A_1,d&lt;V_5 A_2),AND(d&gt;V_6 A_1,d&lt;V_6 A_2)),d,0)</f>
        <v>43833</v>
      </c>
      <c r="L86" s="104">
        <f>IF(OR(AND(d&gt;V_1 B_1,d&lt;V_1 B_2),AND(d&gt;V_2 B_1,d&lt;V_2 B_2),AND(d&gt;V_3 B_1,d&lt;V_3 B_2),AND(d&gt;V_4 B_1,d&lt;V_4 B_2),AND(d&gt;V_5 B_1,d&lt;V_5 B_2),AND(d&gt;V_6 B_1,d&lt;V_6 B_2)),d,0)</f>
        <v>43833</v>
      </c>
      <c r="M86" s="106">
        <f>IF(OR(AND(d&gt;V_1 C_1,d&lt;V_1 C_2),AND(d&gt;V_2 C_1,d&lt;V_2 C_2),AND(d&gt;V_3 C_1,d&lt;V_3 C_2),AND(d&gt;V_4 C_1,d&lt;V_4 C_2),AND(d&gt;V_5 C_1,d&lt;V_5 C_2),AND(d&gt;V_6 C_1,d&lt;V_6 C_2)),d,0)</f>
        <v>43833</v>
      </c>
      <c r="N86" s="90">
        <f t="shared" si="7"/>
        <v>43833</v>
      </c>
      <c r="O86" s="90">
        <f t="shared" si="5"/>
        <v>43833</v>
      </c>
    </row>
    <row r="87" spans="8:15" x14ac:dyDescent="0.2">
      <c r="H87" s="87"/>
      <c r="I87" s="71">
        <f t="shared" si="6"/>
        <v>43834</v>
      </c>
      <c r="J87" s="73"/>
      <c r="K87" s="102">
        <f>IF(OR(AND(d&gt;V_1 A_1,d&lt;V_1 A_2),AND(d&gt;V_2 A_1,d&lt;V_2 A_2),AND(d&gt;V_3 A_1,d&lt;V_3 A_2),AND(d&gt;V_4 A_1,d&lt;V_4 A_2),AND(d&gt;V_5 A_1,d&lt;V_5 A_2),AND(d&gt;V_6 A_1,d&lt;V_6 A_2)),d,0)</f>
        <v>43834</v>
      </c>
      <c r="L87" s="104">
        <f>IF(OR(AND(d&gt;V_1 B_1,d&lt;V_1 B_2),AND(d&gt;V_2 B_1,d&lt;V_2 B_2),AND(d&gt;V_3 B_1,d&lt;V_3 B_2),AND(d&gt;V_4 B_1,d&lt;V_4 B_2),AND(d&gt;V_5 B_1,d&lt;V_5 B_2),AND(d&gt;V_6 B_1,d&lt;V_6 B_2)),d,0)</f>
        <v>43834</v>
      </c>
      <c r="M87" s="106">
        <f>IF(OR(AND(d&gt;V_1 C_1,d&lt;V_1 C_2),AND(d&gt;V_2 C_1,d&lt;V_2 C_2),AND(d&gt;V_3 C_1,d&lt;V_3 C_2),AND(d&gt;V_4 C_1,d&lt;V_4 C_2),AND(d&gt;V_5 C_1,d&lt;V_5 C_2),AND(d&gt;V_6 C_1,d&lt;V_6 C_2)),d,0)</f>
        <v>43834</v>
      </c>
      <c r="N87" s="90">
        <f t="shared" si="7"/>
        <v>43834</v>
      </c>
      <c r="O87" s="90">
        <f t="shared" si="5"/>
        <v>43834</v>
      </c>
    </row>
    <row r="88" spans="8:15" x14ac:dyDescent="0.2">
      <c r="H88" s="87"/>
      <c r="I88" s="71">
        <f t="shared" si="6"/>
        <v>43835</v>
      </c>
      <c r="J88" s="73"/>
      <c r="K88" s="102">
        <f>IF(OR(AND(d&gt;V_1 A_1,d&lt;V_1 A_2),AND(d&gt;V_2 A_1,d&lt;V_2 A_2),AND(d&gt;V_3 A_1,d&lt;V_3 A_2),AND(d&gt;V_4 A_1,d&lt;V_4 A_2),AND(d&gt;V_5 A_1,d&lt;V_5 A_2),AND(d&gt;V_6 A_1,d&lt;V_6 A_2)),d,0)</f>
        <v>43835</v>
      </c>
      <c r="L88" s="104">
        <f>IF(OR(AND(d&gt;V_1 B_1,d&lt;V_1 B_2),AND(d&gt;V_2 B_1,d&lt;V_2 B_2),AND(d&gt;V_3 B_1,d&lt;V_3 B_2),AND(d&gt;V_4 B_1,d&lt;V_4 B_2),AND(d&gt;V_5 B_1,d&lt;V_5 B_2),AND(d&gt;V_6 B_1,d&lt;V_6 B_2)),d,0)</f>
        <v>43835</v>
      </c>
      <c r="M88" s="106">
        <f>IF(OR(AND(d&gt;V_1 C_1,d&lt;V_1 C_2),AND(d&gt;V_2 C_1,d&lt;V_2 C_2),AND(d&gt;V_3 C_1,d&lt;V_3 C_2),AND(d&gt;V_4 C_1,d&lt;V_4 C_2),AND(d&gt;V_5 C_1,d&lt;V_5 C_2),AND(d&gt;V_6 C_1,d&lt;V_6 C_2)),d,0)</f>
        <v>43835</v>
      </c>
      <c r="N88" s="90">
        <f t="shared" si="7"/>
        <v>43835</v>
      </c>
      <c r="O88" s="90">
        <f t="shared" si="5"/>
        <v>43835</v>
      </c>
    </row>
    <row r="89" spans="8:15" x14ac:dyDescent="0.2">
      <c r="H89" s="87"/>
      <c r="I89" s="71">
        <f t="shared" si="6"/>
        <v>43836</v>
      </c>
      <c r="J89" s="73"/>
      <c r="K89" s="102">
        <f>IF(OR(AND(d&gt;V_1 A_1,d&lt;V_1 A_2),AND(d&gt;V_2 A_1,d&lt;V_2 A_2),AND(d&gt;V_3 A_1,d&lt;V_3 A_2),AND(d&gt;V_4 A_1,d&lt;V_4 A_2),AND(d&gt;V_5 A_1,d&lt;V_5 A_2),AND(d&gt;V_6 A_1,d&lt;V_6 A_2)),d,0)</f>
        <v>0</v>
      </c>
      <c r="L89" s="104">
        <f>IF(OR(AND(d&gt;V_1 B_1,d&lt;V_1 B_2),AND(d&gt;V_2 B_1,d&lt;V_2 B_2),AND(d&gt;V_3 B_1,d&lt;V_3 B_2),AND(d&gt;V_4 B_1,d&lt;V_4 B_2),AND(d&gt;V_5 B_1,d&lt;V_5 B_2),AND(d&gt;V_6 B_1,d&lt;V_6 B_2)),d,0)</f>
        <v>0</v>
      </c>
      <c r="M89" s="106">
        <f>IF(OR(AND(d&gt;V_1 C_1,d&lt;V_1 C_2),AND(d&gt;V_2 C_1,d&lt;V_2 C_2),AND(d&gt;V_3 C_1,d&lt;V_3 C_2),AND(d&gt;V_4 C_1,d&lt;V_4 C_2),AND(d&gt;V_5 C_1,d&lt;V_5 C_2),AND(d&gt;V_6 C_1,d&lt;V_6 C_2)),d,0)</f>
        <v>0</v>
      </c>
      <c r="N89" s="90">
        <f t="shared" si="7"/>
        <v>0</v>
      </c>
      <c r="O89" s="90">
        <f t="shared" si="5"/>
        <v>0</v>
      </c>
    </row>
    <row r="90" spans="8:15" x14ac:dyDescent="0.2">
      <c r="H90" s="87"/>
      <c r="I90" s="71">
        <f t="shared" si="6"/>
        <v>43837</v>
      </c>
      <c r="J90" s="73"/>
      <c r="K90" s="102">
        <f>IF(OR(AND(d&gt;V_1 A_1,d&lt;V_1 A_2),AND(d&gt;V_2 A_1,d&lt;V_2 A_2),AND(d&gt;V_3 A_1,d&lt;V_3 A_2),AND(d&gt;V_4 A_1,d&lt;V_4 A_2),AND(d&gt;V_5 A_1,d&lt;V_5 A_2),AND(d&gt;V_6 A_1,d&lt;V_6 A_2)),d,0)</f>
        <v>0</v>
      </c>
      <c r="L90" s="104">
        <f>IF(OR(AND(d&gt;V_1 B_1,d&lt;V_1 B_2),AND(d&gt;V_2 B_1,d&lt;V_2 B_2),AND(d&gt;V_3 B_1,d&lt;V_3 B_2),AND(d&gt;V_4 B_1,d&lt;V_4 B_2),AND(d&gt;V_5 B_1,d&lt;V_5 B_2),AND(d&gt;V_6 B_1,d&lt;V_6 B_2)),d,0)</f>
        <v>0</v>
      </c>
      <c r="M90" s="106">
        <f>IF(OR(AND(d&gt;V_1 C_1,d&lt;V_1 C_2),AND(d&gt;V_2 C_1,d&lt;V_2 C_2),AND(d&gt;V_3 C_1,d&lt;V_3 C_2),AND(d&gt;V_4 C_1,d&lt;V_4 C_2),AND(d&gt;V_5 C_1,d&lt;V_5 C_2),AND(d&gt;V_6 C_1,d&lt;V_6 C_2)),d,0)</f>
        <v>0</v>
      </c>
      <c r="N90" s="90">
        <f t="shared" si="7"/>
        <v>0</v>
      </c>
      <c r="O90" s="90">
        <f t="shared" si="5"/>
        <v>0</v>
      </c>
    </row>
    <row r="91" spans="8:15" x14ac:dyDescent="0.2">
      <c r="H91" s="87"/>
      <c r="I91" s="71">
        <f t="shared" si="6"/>
        <v>43838</v>
      </c>
      <c r="J91" s="73"/>
      <c r="K91" s="102">
        <f>IF(OR(AND(d&gt;V_1 A_1,d&lt;V_1 A_2),AND(d&gt;V_2 A_1,d&lt;V_2 A_2),AND(d&gt;V_3 A_1,d&lt;V_3 A_2),AND(d&gt;V_4 A_1,d&lt;V_4 A_2),AND(d&gt;V_5 A_1,d&lt;V_5 A_2),AND(d&gt;V_6 A_1,d&lt;V_6 A_2)),d,0)</f>
        <v>0</v>
      </c>
      <c r="L91" s="104">
        <f>IF(OR(AND(d&gt;V_1 B_1,d&lt;V_1 B_2),AND(d&gt;V_2 B_1,d&lt;V_2 B_2),AND(d&gt;V_3 B_1,d&lt;V_3 B_2),AND(d&gt;V_4 B_1,d&lt;V_4 B_2),AND(d&gt;V_5 B_1,d&lt;V_5 B_2),AND(d&gt;V_6 B_1,d&lt;V_6 B_2)),d,0)</f>
        <v>0</v>
      </c>
      <c r="M91" s="106">
        <f>IF(OR(AND(d&gt;V_1 C_1,d&lt;V_1 C_2),AND(d&gt;V_2 C_1,d&lt;V_2 C_2),AND(d&gt;V_3 C_1,d&lt;V_3 C_2),AND(d&gt;V_4 C_1,d&lt;V_4 C_2),AND(d&gt;V_5 C_1,d&lt;V_5 C_2),AND(d&gt;V_6 C_1,d&lt;V_6 C_2)),d,0)</f>
        <v>0</v>
      </c>
      <c r="N91" s="90">
        <f t="shared" si="7"/>
        <v>0</v>
      </c>
      <c r="O91" s="90">
        <f t="shared" si="5"/>
        <v>0</v>
      </c>
    </row>
    <row r="92" spans="8:15" x14ac:dyDescent="0.2">
      <c r="H92" s="87"/>
      <c r="I92" s="71">
        <f t="shared" si="6"/>
        <v>43839</v>
      </c>
      <c r="J92" s="73"/>
      <c r="K92" s="102">
        <f>IF(OR(AND(d&gt;V_1 A_1,d&lt;V_1 A_2),AND(d&gt;V_2 A_1,d&lt;V_2 A_2),AND(d&gt;V_3 A_1,d&lt;V_3 A_2),AND(d&gt;V_4 A_1,d&lt;V_4 A_2),AND(d&gt;V_5 A_1,d&lt;V_5 A_2),AND(d&gt;V_6 A_1,d&lt;V_6 A_2)),d,0)</f>
        <v>0</v>
      </c>
      <c r="L92" s="104">
        <f>IF(OR(AND(d&gt;V_1 B_1,d&lt;V_1 B_2),AND(d&gt;V_2 B_1,d&lt;V_2 B_2),AND(d&gt;V_3 B_1,d&lt;V_3 B_2),AND(d&gt;V_4 B_1,d&lt;V_4 B_2),AND(d&gt;V_5 B_1,d&lt;V_5 B_2),AND(d&gt;V_6 B_1,d&lt;V_6 B_2)),d,0)</f>
        <v>0</v>
      </c>
      <c r="M92" s="106">
        <f>IF(OR(AND(d&gt;V_1 C_1,d&lt;V_1 C_2),AND(d&gt;V_2 C_1,d&lt;V_2 C_2),AND(d&gt;V_3 C_1,d&lt;V_3 C_2),AND(d&gt;V_4 C_1,d&lt;V_4 C_2),AND(d&gt;V_5 C_1,d&lt;V_5 C_2),AND(d&gt;V_6 C_1,d&lt;V_6 C_2)),d,0)</f>
        <v>0</v>
      </c>
      <c r="N92" s="90">
        <f t="shared" si="7"/>
        <v>0</v>
      </c>
      <c r="O92" s="90">
        <f t="shared" si="5"/>
        <v>0</v>
      </c>
    </row>
    <row r="93" spans="8:15" x14ac:dyDescent="0.2">
      <c r="H93" s="87"/>
      <c r="I93" s="71">
        <f t="shared" si="6"/>
        <v>43840</v>
      </c>
      <c r="J93" s="73"/>
      <c r="K93" s="102">
        <f>IF(OR(AND(d&gt;V_1 A_1,d&lt;V_1 A_2),AND(d&gt;V_2 A_1,d&lt;V_2 A_2),AND(d&gt;V_3 A_1,d&lt;V_3 A_2),AND(d&gt;V_4 A_1,d&lt;V_4 A_2),AND(d&gt;V_5 A_1,d&lt;V_5 A_2),AND(d&gt;V_6 A_1,d&lt;V_6 A_2)),d,0)</f>
        <v>0</v>
      </c>
      <c r="L93" s="104">
        <f>IF(OR(AND(d&gt;V_1 B_1,d&lt;V_1 B_2),AND(d&gt;V_2 B_1,d&lt;V_2 B_2),AND(d&gt;V_3 B_1,d&lt;V_3 B_2),AND(d&gt;V_4 B_1,d&lt;V_4 B_2),AND(d&gt;V_5 B_1,d&lt;V_5 B_2),AND(d&gt;V_6 B_1,d&lt;V_6 B_2)),d,0)</f>
        <v>0</v>
      </c>
      <c r="M93" s="106">
        <f>IF(OR(AND(d&gt;V_1 C_1,d&lt;V_1 C_2),AND(d&gt;V_2 C_1,d&lt;V_2 C_2),AND(d&gt;V_3 C_1,d&lt;V_3 C_2),AND(d&gt;V_4 C_1,d&lt;V_4 C_2),AND(d&gt;V_5 C_1,d&lt;V_5 C_2),AND(d&gt;V_6 C_1,d&lt;V_6 C_2)),d,0)</f>
        <v>0</v>
      </c>
      <c r="N93" s="90">
        <f t="shared" si="7"/>
        <v>0</v>
      </c>
      <c r="O93" s="90">
        <f t="shared" si="5"/>
        <v>0</v>
      </c>
    </row>
    <row r="94" spans="8:15" x14ac:dyDescent="0.2">
      <c r="H94" s="87"/>
      <c r="I94" s="71">
        <f t="shared" si="6"/>
        <v>43841</v>
      </c>
      <c r="J94" s="73"/>
      <c r="K94" s="102">
        <f>IF(OR(AND(d&gt;V_1 A_1,d&lt;V_1 A_2),AND(d&gt;V_2 A_1,d&lt;V_2 A_2),AND(d&gt;V_3 A_1,d&lt;V_3 A_2),AND(d&gt;V_4 A_1,d&lt;V_4 A_2),AND(d&gt;V_5 A_1,d&lt;V_5 A_2),AND(d&gt;V_6 A_1,d&lt;V_6 A_2)),d,0)</f>
        <v>0</v>
      </c>
      <c r="L94" s="104">
        <f>IF(OR(AND(d&gt;V_1 B_1,d&lt;V_1 B_2),AND(d&gt;V_2 B_1,d&lt;V_2 B_2),AND(d&gt;V_3 B_1,d&lt;V_3 B_2),AND(d&gt;V_4 B_1,d&lt;V_4 B_2),AND(d&gt;V_5 B_1,d&lt;V_5 B_2),AND(d&gt;V_6 B_1,d&lt;V_6 B_2)),d,0)</f>
        <v>0</v>
      </c>
      <c r="M94" s="106">
        <f>IF(OR(AND(d&gt;V_1 C_1,d&lt;V_1 C_2),AND(d&gt;V_2 C_1,d&lt;V_2 C_2),AND(d&gt;V_3 C_1,d&lt;V_3 C_2),AND(d&gt;V_4 C_1,d&lt;V_4 C_2),AND(d&gt;V_5 C_1,d&lt;V_5 C_2),AND(d&gt;V_6 C_1,d&lt;V_6 C_2)),d,0)</f>
        <v>0</v>
      </c>
      <c r="N94" s="90">
        <f t="shared" si="7"/>
        <v>0</v>
      </c>
      <c r="O94" s="90">
        <f t="shared" si="5"/>
        <v>0</v>
      </c>
    </row>
    <row r="95" spans="8:15" x14ac:dyDescent="0.2">
      <c r="H95" s="87"/>
      <c r="I95" s="71">
        <f t="shared" si="6"/>
        <v>43842</v>
      </c>
      <c r="J95" s="73"/>
      <c r="K95" s="102">
        <f>IF(OR(AND(d&gt;V_1 A_1,d&lt;V_1 A_2),AND(d&gt;V_2 A_1,d&lt;V_2 A_2),AND(d&gt;V_3 A_1,d&lt;V_3 A_2),AND(d&gt;V_4 A_1,d&lt;V_4 A_2),AND(d&gt;V_5 A_1,d&lt;V_5 A_2),AND(d&gt;V_6 A_1,d&lt;V_6 A_2)),d,0)</f>
        <v>0</v>
      </c>
      <c r="L95" s="104">
        <f>IF(OR(AND(d&gt;V_1 B_1,d&lt;V_1 B_2),AND(d&gt;V_2 B_1,d&lt;V_2 B_2),AND(d&gt;V_3 B_1,d&lt;V_3 B_2),AND(d&gt;V_4 B_1,d&lt;V_4 B_2),AND(d&gt;V_5 B_1,d&lt;V_5 B_2),AND(d&gt;V_6 B_1,d&lt;V_6 B_2)),d,0)</f>
        <v>0</v>
      </c>
      <c r="M95" s="106">
        <f>IF(OR(AND(d&gt;V_1 C_1,d&lt;V_1 C_2),AND(d&gt;V_2 C_1,d&lt;V_2 C_2),AND(d&gt;V_3 C_1,d&lt;V_3 C_2),AND(d&gt;V_4 C_1,d&lt;V_4 C_2),AND(d&gt;V_5 C_1,d&lt;V_5 C_2),AND(d&gt;V_6 C_1,d&lt;V_6 C_2)),d,0)</f>
        <v>0</v>
      </c>
      <c r="N95" s="90">
        <f t="shared" si="7"/>
        <v>0</v>
      </c>
      <c r="O95" s="90">
        <f t="shared" si="5"/>
        <v>0</v>
      </c>
    </row>
    <row r="96" spans="8:15" x14ac:dyDescent="0.2">
      <c r="H96" s="87"/>
      <c r="I96" s="71">
        <f t="shared" si="6"/>
        <v>43843</v>
      </c>
      <c r="J96" s="73"/>
      <c r="K96" s="102">
        <f>IF(OR(AND(d&gt;V_1 A_1,d&lt;V_1 A_2),AND(d&gt;V_2 A_1,d&lt;V_2 A_2),AND(d&gt;V_3 A_1,d&lt;V_3 A_2),AND(d&gt;V_4 A_1,d&lt;V_4 A_2),AND(d&gt;V_5 A_1,d&lt;V_5 A_2),AND(d&gt;V_6 A_1,d&lt;V_6 A_2)),d,0)</f>
        <v>0</v>
      </c>
      <c r="L96" s="104">
        <f>IF(OR(AND(d&gt;V_1 B_1,d&lt;V_1 B_2),AND(d&gt;V_2 B_1,d&lt;V_2 B_2),AND(d&gt;V_3 B_1,d&lt;V_3 B_2),AND(d&gt;V_4 B_1,d&lt;V_4 B_2),AND(d&gt;V_5 B_1,d&lt;V_5 B_2),AND(d&gt;V_6 B_1,d&lt;V_6 B_2)),d,0)</f>
        <v>0</v>
      </c>
      <c r="M96" s="106">
        <f>IF(OR(AND(d&gt;V_1 C_1,d&lt;V_1 C_2),AND(d&gt;V_2 C_1,d&lt;V_2 C_2),AND(d&gt;V_3 C_1,d&lt;V_3 C_2),AND(d&gt;V_4 C_1,d&lt;V_4 C_2),AND(d&gt;V_5 C_1,d&lt;V_5 C_2),AND(d&gt;V_6 C_1,d&lt;V_6 C_2)),d,0)</f>
        <v>0</v>
      </c>
      <c r="N96" s="90">
        <f t="shared" si="7"/>
        <v>0</v>
      </c>
      <c r="O96" s="90">
        <f t="shared" si="5"/>
        <v>0</v>
      </c>
    </row>
    <row r="97" spans="8:15" x14ac:dyDescent="0.2">
      <c r="H97" s="87"/>
      <c r="I97" s="71">
        <f t="shared" si="6"/>
        <v>43844</v>
      </c>
      <c r="J97" s="73"/>
      <c r="K97" s="102">
        <f>IF(OR(AND(d&gt;V_1 A_1,d&lt;V_1 A_2),AND(d&gt;V_2 A_1,d&lt;V_2 A_2),AND(d&gt;V_3 A_1,d&lt;V_3 A_2),AND(d&gt;V_4 A_1,d&lt;V_4 A_2),AND(d&gt;V_5 A_1,d&lt;V_5 A_2),AND(d&gt;V_6 A_1,d&lt;V_6 A_2)),d,0)</f>
        <v>0</v>
      </c>
      <c r="L97" s="104">
        <f>IF(OR(AND(d&gt;V_1 B_1,d&lt;V_1 B_2),AND(d&gt;V_2 B_1,d&lt;V_2 B_2),AND(d&gt;V_3 B_1,d&lt;V_3 B_2),AND(d&gt;V_4 B_1,d&lt;V_4 B_2),AND(d&gt;V_5 B_1,d&lt;V_5 B_2),AND(d&gt;V_6 B_1,d&lt;V_6 B_2)),d,0)</f>
        <v>0</v>
      </c>
      <c r="M97" s="106">
        <f>IF(OR(AND(d&gt;V_1 C_1,d&lt;V_1 C_2),AND(d&gt;V_2 C_1,d&lt;V_2 C_2),AND(d&gt;V_3 C_1,d&lt;V_3 C_2),AND(d&gt;V_4 C_1,d&lt;V_4 C_2),AND(d&gt;V_5 C_1,d&lt;V_5 C_2),AND(d&gt;V_6 C_1,d&lt;V_6 C_2)),d,0)</f>
        <v>0</v>
      </c>
      <c r="N97" s="90">
        <f t="shared" si="7"/>
        <v>0</v>
      </c>
      <c r="O97" s="90">
        <f t="shared" si="5"/>
        <v>0</v>
      </c>
    </row>
    <row r="98" spans="8:15" x14ac:dyDescent="0.2">
      <c r="H98" s="87"/>
      <c r="I98" s="71">
        <f t="shared" si="6"/>
        <v>43845</v>
      </c>
      <c r="J98" s="73"/>
      <c r="K98" s="102">
        <f>IF(OR(AND(d&gt;V_1 A_1,d&lt;V_1 A_2),AND(d&gt;V_2 A_1,d&lt;V_2 A_2),AND(d&gt;V_3 A_1,d&lt;V_3 A_2),AND(d&gt;V_4 A_1,d&lt;V_4 A_2),AND(d&gt;V_5 A_1,d&lt;V_5 A_2),AND(d&gt;V_6 A_1,d&lt;V_6 A_2)),d,0)</f>
        <v>0</v>
      </c>
      <c r="L98" s="104">
        <f>IF(OR(AND(d&gt;V_1 B_1,d&lt;V_1 B_2),AND(d&gt;V_2 B_1,d&lt;V_2 B_2),AND(d&gt;V_3 B_1,d&lt;V_3 B_2),AND(d&gt;V_4 B_1,d&lt;V_4 B_2),AND(d&gt;V_5 B_1,d&lt;V_5 B_2),AND(d&gt;V_6 B_1,d&lt;V_6 B_2)),d,0)</f>
        <v>0</v>
      </c>
      <c r="M98" s="106">
        <f>IF(OR(AND(d&gt;V_1 C_1,d&lt;V_1 C_2),AND(d&gt;V_2 C_1,d&lt;V_2 C_2),AND(d&gt;V_3 C_1,d&lt;V_3 C_2),AND(d&gt;V_4 C_1,d&lt;V_4 C_2),AND(d&gt;V_5 C_1,d&lt;V_5 C_2),AND(d&gt;V_6 C_1,d&lt;V_6 C_2)),d,0)</f>
        <v>0</v>
      </c>
      <c r="N98" s="90">
        <f t="shared" si="7"/>
        <v>0</v>
      </c>
      <c r="O98" s="90">
        <f t="shared" si="5"/>
        <v>0</v>
      </c>
    </row>
    <row r="99" spans="8:15" x14ac:dyDescent="0.2">
      <c r="H99" s="87"/>
      <c r="I99" s="71">
        <f t="shared" si="6"/>
        <v>43846</v>
      </c>
      <c r="J99" s="73"/>
      <c r="K99" s="102">
        <f>IF(OR(AND(d&gt;V_1 A_1,d&lt;V_1 A_2),AND(d&gt;V_2 A_1,d&lt;V_2 A_2),AND(d&gt;V_3 A_1,d&lt;V_3 A_2),AND(d&gt;V_4 A_1,d&lt;V_4 A_2),AND(d&gt;V_5 A_1,d&lt;V_5 A_2),AND(d&gt;V_6 A_1,d&lt;V_6 A_2)),d,0)</f>
        <v>0</v>
      </c>
      <c r="L99" s="104">
        <f>IF(OR(AND(d&gt;V_1 B_1,d&lt;V_1 B_2),AND(d&gt;V_2 B_1,d&lt;V_2 B_2),AND(d&gt;V_3 B_1,d&lt;V_3 B_2),AND(d&gt;V_4 B_1,d&lt;V_4 B_2),AND(d&gt;V_5 B_1,d&lt;V_5 B_2),AND(d&gt;V_6 B_1,d&lt;V_6 B_2)),d,0)</f>
        <v>0</v>
      </c>
      <c r="M99" s="106">
        <f>IF(OR(AND(d&gt;V_1 C_1,d&lt;V_1 C_2),AND(d&gt;V_2 C_1,d&lt;V_2 C_2),AND(d&gt;V_3 C_1,d&lt;V_3 C_2),AND(d&gt;V_4 C_1,d&lt;V_4 C_2),AND(d&gt;V_5 C_1,d&lt;V_5 C_2),AND(d&gt;V_6 C_1,d&lt;V_6 C_2)),d,0)</f>
        <v>0</v>
      </c>
      <c r="N99" s="90">
        <f t="shared" si="7"/>
        <v>0</v>
      </c>
      <c r="O99" s="90">
        <f t="shared" si="5"/>
        <v>0</v>
      </c>
    </row>
    <row r="100" spans="8:15" x14ac:dyDescent="0.2">
      <c r="H100" s="87"/>
      <c r="I100" s="71">
        <f t="shared" si="6"/>
        <v>43847</v>
      </c>
      <c r="J100" s="73"/>
      <c r="K100" s="102">
        <f>IF(OR(AND(d&gt;V_1 A_1,d&lt;V_1 A_2),AND(d&gt;V_2 A_1,d&lt;V_2 A_2),AND(d&gt;V_3 A_1,d&lt;V_3 A_2),AND(d&gt;V_4 A_1,d&lt;V_4 A_2),AND(d&gt;V_5 A_1,d&lt;V_5 A_2),AND(d&gt;V_6 A_1,d&lt;V_6 A_2)),d,0)</f>
        <v>0</v>
      </c>
      <c r="L100" s="104">
        <f>IF(OR(AND(d&gt;V_1 B_1,d&lt;V_1 B_2),AND(d&gt;V_2 B_1,d&lt;V_2 B_2),AND(d&gt;V_3 B_1,d&lt;V_3 B_2),AND(d&gt;V_4 B_1,d&lt;V_4 B_2),AND(d&gt;V_5 B_1,d&lt;V_5 B_2),AND(d&gt;V_6 B_1,d&lt;V_6 B_2)),d,0)</f>
        <v>0</v>
      </c>
      <c r="M100" s="106">
        <f>IF(OR(AND(d&gt;V_1 C_1,d&lt;V_1 C_2),AND(d&gt;V_2 C_1,d&lt;V_2 C_2),AND(d&gt;V_3 C_1,d&lt;V_3 C_2),AND(d&gt;V_4 C_1,d&lt;V_4 C_2),AND(d&gt;V_5 C_1,d&lt;V_5 C_2),AND(d&gt;V_6 C_1,d&lt;V_6 C_2)),d,0)</f>
        <v>0</v>
      </c>
      <c r="N100" s="90">
        <f t="shared" si="7"/>
        <v>0</v>
      </c>
      <c r="O100" s="90">
        <f t="shared" si="5"/>
        <v>0</v>
      </c>
    </row>
    <row r="101" spans="8:15" x14ac:dyDescent="0.2">
      <c r="H101" s="87"/>
      <c r="I101" s="71">
        <f t="shared" si="6"/>
        <v>43848</v>
      </c>
      <c r="J101" s="73"/>
      <c r="K101" s="102">
        <f>IF(OR(AND(d&gt;V_1 A_1,d&lt;V_1 A_2),AND(d&gt;V_2 A_1,d&lt;V_2 A_2),AND(d&gt;V_3 A_1,d&lt;V_3 A_2),AND(d&gt;V_4 A_1,d&lt;V_4 A_2),AND(d&gt;V_5 A_1,d&lt;V_5 A_2),AND(d&gt;V_6 A_1,d&lt;V_6 A_2)),d,0)</f>
        <v>0</v>
      </c>
      <c r="L101" s="104">
        <f>IF(OR(AND(d&gt;V_1 B_1,d&lt;V_1 B_2),AND(d&gt;V_2 B_1,d&lt;V_2 B_2),AND(d&gt;V_3 B_1,d&lt;V_3 B_2),AND(d&gt;V_4 B_1,d&lt;V_4 B_2),AND(d&gt;V_5 B_1,d&lt;V_5 B_2),AND(d&gt;V_6 B_1,d&lt;V_6 B_2)),d,0)</f>
        <v>0</v>
      </c>
      <c r="M101" s="106">
        <f>IF(OR(AND(d&gt;V_1 C_1,d&lt;V_1 C_2),AND(d&gt;V_2 C_1,d&lt;V_2 C_2),AND(d&gt;V_3 C_1,d&lt;V_3 C_2),AND(d&gt;V_4 C_1,d&lt;V_4 C_2),AND(d&gt;V_5 C_1,d&lt;V_5 C_2),AND(d&gt;V_6 C_1,d&lt;V_6 C_2)),d,0)</f>
        <v>0</v>
      </c>
      <c r="N101" s="90">
        <f t="shared" si="7"/>
        <v>0</v>
      </c>
      <c r="O101" s="90">
        <f t="shared" si="5"/>
        <v>0</v>
      </c>
    </row>
    <row r="102" spans="8:15" x14ac:dyDescent="0.2">
      <c r="H102" s="87"/>
      <c r="I102" s="71">
        <f t="shared" si="6"/>
        <v>43849</v>
      </c>
      <c r="J102" s="73"/>
      <c r="K102" s="102">
        <f>IF(OR(AND(d&gt;V_1 A_1,d&lt;V_1 A_2),AND(d&gt;V_2 A_1,d&lt;V_2 A_2),AND(d&gt;V_3 A_1,d&lt;V_3 A_2),AND(d&gt;V_4 A_1,d&lt;V_4 A_2),AND(d&gt;V_5 A_1,d&lt;V_5 A_2),AND(d&gt;V_6 A_1,d&lt;V_6 A_2)),d,0)</f>
        <v>0</v>
      </c>
      <c r="L102" s="104">
        <f>IF(OR(AND(d&gt;V_1 B_1,d&lt;V_1 B_2),AND(d&gt;V_2 B_1,d&lt;V_2 B_2),AND(d&gt;V_3 B_1,d&lt;V_3 B_2),AND(d&gt;V_4 B_1,d&lt;V_4 B_2),AND(d&gt;V_5 B_1,d&lt;V_5 B_2),AND(d&gt;V_6 B_1,d&lt;V_6 B_2)),d,0)</f>
        <v>0</v>
      </c>
      <c r="M102" s="106">
        <f>IF(OR(AND(d&gt;V_1 C_1,d&lt;V_1 C_2),AND(d&gt;V_2 C_1,d&lt;V_2 C_2),AND(d&gt;V_3 C_1,d&lt;V_3 C_2),AND(d&gt;V_4 C_1,d&lt;V_4 C_2),AND(d&gt;V_5 C_1,d&lt;V_5 C_2),AND(d&gt;V_6 C_1,d&lt;V_6 C_2)),d,0)</f>
        <v>0</v>
      </c>
      <c r="N102" s="90">
        <f t="shared" si="7"/>
        <v>0</v>
      </c>
      <c r="O102" s="90">
        <f t="shared" si="5"/>
        <v>0</v>
      </c>
    </row>
    <row r="103" spans="8:15" x14ac:dyDescent="0.2">
      <c r="H103" s="87"/>
      <c r="I103" s="71">
        <f t="shared" si="6"/>
        <v>43850</v>
      </c>
      <c r="J103" s="73"/>
      <c r="K103" s="102">
        <f>IF(OR(AND(d&gt;V_1 A_1,d&lt;V_1 A_2),AND(d&gt;V_2 A_1,d&lt;V_2 A_2),AND(d&gt;V_3 A_1,d&lt;V_3 A_2),AND(d&gt;V_4 A_1,d&lt;V_4 A_2),AND(d&gt;V_5 A_1,d&lt;V_5 A_2),AND(d&gt;V_6 A_1,d&lt;V_6 A_2)),d,0)</f>
        <v>0</v>
      </c>
      <c r="L103" s="104">
        <f>IF(OR(AND(d&gt;V_1 B_1,d&lt;V_1 B_2),AND(d&gt;V_2 B_1,d&lt;V_2 B_2),AND(d&gt;V_3 B_1,d&lt;V_3 B_2),AND(d&gt;V_4 B_1,d&lt;V_4 B_2),AND(d&gt;V_5 B_1,d&lt;V_5 B_2),AND(d&gt;V_6 B_1,d&lt;V_6 B_2)),d,0)</f>
        <v>0</v>
      </c>
      <c r="M103" s="106">
        <f>IF(OR(AND(d&gt;V_1 C_1,d&lt;V_1 C_2),AND(d&gt;V_2 C_1,d&lt;V_2 C_2),AND(d&gt;V_3 C_1,d&lt;V_3 C_2),AND(d&gt;V_4 C_1,d&lt;V_4 C_2),AND(d&gt;V_5 C_1,d&lt;V_5 C_2),AND(d&gt;V_6 C_1,d&lt;V_6 C_2)),d,0)</f>
        <v>0</v>
      </c>
      <c r="N103" s="90">
        <f t="shared" si="7"/>
        <v>0</v>
      </c>
      <c r="O103" s="90">
        <f t="shared" si="5"/>
        <v>0</v>
      </c>
    </row>
    <row r="104" spans="8:15" x14ac:dyDescent="0.2">
      <c r="H104" s="87"/>
      <c r="I104" s="71">
        <f t="shared" si="6"/>
        <v>43851</v>
      </c>
      <c r="J104" s="73"/>
      <c r="K104" s="102">
        <f>IF(OR(AND(d&gt;V_1 A_1,d&lt;V_1 A_2),AND(d&gt;V_2 A_1,d&lt;V_2 A_2),AND(d&gt;V_3 A_1,d&lt;V_3 A_2),AND(d&gt;V_4 A_1,d&lt;V_4 A_2),AND(d&gt;V_5 A_1,d&lt;V_5 A_2),AND(d&gt;V_6 A_1,d&lt;V_6 A_2)),d,0)</f>
        <v>0</v>
      </c>
      <c r="L104" s="104">
        <f>IF(OR(AND(d&gt;V_1 B_1,d&lt;V_1 B_2),AND(d&gt;V_2 B_1,d&lt;V_2 B_2),AND(d&gt;V_3 B_1,d&lt;V_3 B_2),AND(d&gt;V_4 B_1,d&lt;V_4 B_2),AND(d&gt;V_5 B_1,d&lt;V_5 B_2),AND(d&gt;V_6 B_1,d&lt;V_6 B_2)),d,0)</f>
        <v>0</v>
      </c>
      <c r="M104" s="106">
        <f>IF(OR(AND(d&gt;V_1 C_1,d&lt;V_1 C_2),AND(d&gt;V_2 C_1,d&lt;V_2 C_2),AND(d&gt;V_3 C_1,d&lt;V_3 C_2),AND(d&gt;V_4 C_1,d&lt;V_4 C_2),AND(d&gt;V_5 C_1,d&lt;V_5 C_2),AND(d&gt;V_6 C_1,d&lt;V_6 C_2)),d,0)</f>
        <v>0</v>
      </c>
      <c r="N104" s="90">
        <f t="shared" si="7"/>
        <v>0</v>
      </c>
      <c r="O104" s="90">
        <f t="shared" si="5"/>
        <v>0</v>
      </c>
    </row>
    <row r="105" spans="8:15" x14ac:dyDescent="0.2">
      <c r="H105" s="87"/>
      <c r="I105" s="71">
        <f t="shared" si="6"/>
        <v>43852</v>
      </c>
      <c r="J105" s="73"/>
      <c r="K105" s="102">
        <f>IF(OR(AND(d&gt;V_1 A_1,d&lt;V_1 A_2),AND(d&gt;V_2 A_1,d&lt;V_2 A_2),AND(d&gt;V_3 A_1,d&lt;V_3 A_2),AND(d&gt;V_4 A_1,d&lt;V_4 A_2),AND(d&gt;V_5 A_1,d&lt;V_5 A_2),AND(d&gt;V_6 A_1,d&lt;V_6 A_2)),d,0)</f>
        <v>0</v>
      </c>
      <c r="L105" s="104">
        <f>IF(OR(AND(d&gt;V_1 B_1,d&lt;V_1 B_2),AND(d&gt;V_2 B_1,d&lt;V_2 B_2),AND(d&gt;V_3 B_1,d&lt;V_3 B_2),AND(d&gt;V_4 B_1,d&lt;V_4 B_2),AND(d&gt;V_5 B_1,d&lt;V_5 B_2),AND(d&gt;V_6 B_1,d&lt;V_6 B_2)),d,0)</f>
        <v>0</v>
      </c>
      <c r="M105" s="106">
        <f>IF(OR(AND(d&gt;V_1 C_1,d&lt;V_1 C_2),AND(d&gt;V_2 C_1,d&lt;V_2 C_2),AND(d&gt;V_3 C_1,d&lt;V_3 C_2),AND(d&gt;V_4 C_1,d&lt;V_4 C_2),AND(d&gt;V_5 C_1,d&lt;V_5 C_2),AND(d&gt;V_6 C_1,d&lt;V_6 C_2)),d,0)</f>
        <v>0</v>
      </c>
      <c r="N105" s="90">
        <f t="shared" si="7"/>
        <v>0</v>
      </c>
      <c r="O105" s="90">
        <f t="shared" si="5"/>
        <v>0</v>
      </c>
    </row>
    <row r="106" spans="8:15" x14ac:dyDescent="0.2">
      <c r="H106" s="87"/>
      <c r="I106" s="71">
        <f t="shared" si="6"/>
        <v>43853</v>
      </c>
      <c r="J106" s="73"/>
      <c r="K106" s="102">
        <f>IF(OR(AND(d&gt;V_1 A_1,d&lt;V_1 A_2),AND(d&gt;V_2 A_1,d&lt;V_2 A_2),AND(d&gt;V_3 A_1,d&lt;V_3 A_2),AND(d&gt;V_4 A_1,d&lt;V_4 A_2),AND(d&gt;V_5 A_1,d&lt;V_5 A_2),AND(d&gt;V_6 A_1,d&lt;V_6 A_2)),d,0)</f>
        <v>0</v>
      </c>
      <c r="L106" s="104">
        <f>IF(OR(AND(d&gt;V_1 B_1,d&lt;V_1 B_2),AND(d&gt;V_2 B_1,d&lt;V_2 B_2),AND(d&gt;V_3 B_1,d&lt;V_3 B_2),AND(d&gt;V_4 B_1,d&lt;V_4 B_2),AND(d&gt;V_5 B_1,d&lt;V_5 B_2),AND(d&gt;V_6 B_1,d&lt;V_6 B_2)),d,0)</f>
        <v>0</v>
      </c>
      <c r="M106" s="106">
        <f>IF(OR(AND(d&gt;V_1 C_1,d&lt;V_1 C_2),AND(d&gt;V_2 C_1,d&lt;V_2 C_2),AND(d&gt;V_3 C_1,d&lt;V_3 C_2),AND(d&gt;V_4 C_1,d&lt;V_4 C_2),AND(d&gt;V_5 C_1,d&lt;V_5 C_2),AND(d&gt;V_6 C_1,d&lt;V_6 C_2)),d,0)</f>
        <v>0</v>
      </c>
      <c r="N106" s="90">
        <f t="shared" si="7"/>
        <v>0</v>
      </c>
      <c r="O106" s="90">
        <f t="shared" si="5"/>
        <v>0</v>
      </c>
    </row>
    <row r="107" spans="8:15" x14ac:dyDescent="0.2">
      <c r="H107" s="87"/>
      <c r="I107" s="71">
        <f t="shared" si="6"/>
        <v>43854</v>
      </c>
      <c r="J107" s="73"/>
      <c r="K107" s="102">
        <f>IF(OR(AND(d&gt;V_1 A_1,d&lt;V_1 A_2),AND(d&gt;V_2 A_1,d&lt;V_2 A_2),AND(d&gt;V_3 A_1,d&lt;V_3 A_2),AND(d&gt;V_4 A_1,d&lt;V_4 A_2),AND(d&gt;V_5 A_1,d&lt;V_5 A_2),AND(d&gt;V_6 A_1,d&lt;V_6 A_2)),d,0)</f>
        <v>0</v>
      </c>
      <c r="L107" s="104">
        <f>IF(OR(AND(d&gt;V_1 B_1,d&lt;V_1 B_2),AND(d&gt;V_2 B_1,d&lt;V_2 B_2),AND(d&gt;V_3 B_1,d&lt;V_3 B_2),AND(d&gt;V_4 B_1,d&lt;V_4 B_2),AND(d&gt;V_5 B_1,d&lt;V_5 B_2),AND(d&gt;V_6 B_1,d&lt;V_6 B_2)),d,0)</f>
        <v>0</v>
      </c>
      <c r="M107" s="106">
        <f>IF(OR(AND(d&gt;V_1 C_1,d&lt;V_1 C_2),AND(d&gt;V_2 C_1,d&lt;V_2 C_2),AND(d&gt;V_3 C_1,d&lt;V_3 C_2),AND(d&gt;V_4 C_1,d&lt;V_4 C_2),AND(d&gt;V_5 C_1,d&lt;V_5 C_2),AND(d&gt;V_6 C_1,d&lt;V_6 C_2)),d,0)</f>
        <v>0</v>
      </c>
      <c r="N107" s="90">
        <f t="shared" si="7"/>
        <v>0</v>
      </c>
      <c r="O107" s="90">
        <f t="shared" si="5"/>
        <v>0</v>
      </c>
    </row>
    <row r="108" spans="8:15" x14ac:dyDescent="0.2">
      <c r="H108" s="87"/>
      <c r="I108" s="71">
        <f t="shared" si="6"/>
        <v>43855</v>
      </c>
      <c r="J108" s="73"/>
      <c r="K108" s="102">
        <f>IF(OR(AND(d&gt;V_1 A_1,d&lt;V_1 A_2),AND(d&gt;V_2 A_1,d&lt;V_2 A_2),AND(d&gt;V_3 A_1,d&lt;V_3 A_2),AND(d&gt;V_4 A_1,d&lt;V_4 A_2),AND(d&gt;V_5 A_1,d&lt;V_5 A_2),AND(d&gt;V_6 A_1,d&lt;V_6 A_2)),d,0)</f>
        <v>0</v>
      </c>
      <c r="L108" s="104">
        <f>IF(OR(AND(d&gt;V_1 B_1,d&lt;V_1 B_2),AND(d&gt;V_2 B_1,d&lt;V_2 B_2),AND(d&gt;V_3 B_1,d&lt;V_3 B_2),AND(d&gt;V_4 B_1,d&lt;V_4 B_2),AND(d&gt;V_5 B_1,d&lt;V_5 B_2),AND(d&gt;V_6 B_1,d&lt;V_6 B_2)),d,0)</f>
        <v>0</v>
      </c>
      <c r="M108" s="106">
        <f>IF(OR(AND(d&gt;V_1 C_1,d&lt;V_1 C_2),AND(d&gt;V_2 C_1,d&lt;V_2 C_2),AND(d&gt;V_3 C_1,d&lt;V_3 C_2),AND(d&gt;V_4 C_1,d&lt;V_4 C_2),AND(d&gt;V_5 C_1,d&lt;V_5 C_2),AND(d&gt;V_6 C_1,d&lt;V_6 C_2)),d,0)</f>
        <v>0</v>
      </c>
      <c r="N108" s="90">
        <f t="shared" si="7"/>
        <v>0</v>
      </c>
      <c r="O108" s="90">
        <f t="shared" si="5"/>
        <v>0</v>
      </c>
    </row>
    <row r="109" spans="8:15" x14ac:dyDescent="0.2">
      <c r="H109" s="87"/>
      <c r="I109" s="71">
        <f t="shared" si="6"/>
        <v>43856</v>
      </c>
      <c r="J109" s="73"/>
      <c r="K109" s="102">
        <f>IF(OR(AND(d&gt;V_1 A_1,d&lt;V_1 A_2),AND(d&gt;V_2 A_1,d&lt;V_2 A_2),AND(d&gt;V_3 A_1,d&lt;V_3 A_2),AND(d&gt;V_4 A_1,d&lt;V_4 A_2),AND(d&gt;V_5 A_1,d&lt;V_5 A_2),AND(d&gt;V_6 A_1,d&lt;V_6 A_2)),d,0)</f>
        <v>0</v>
      </c>
      <c r="L109" s="104">
        <f>IF(OR(AND(d&gt;V_1 B_1,d&lt;V_1 B_2),AND(d&gt;V_2 B_1,d&lt;V_2 B_2),AND(d&gt;V_3 B_1,d&lt;V_3 B_2),AND(d&gt;V_4 B_1,d&lt;V_4 B_2),AND(d&gt;V_5 B_1,d&lt;V_5 B_2),AND(d&gt;V_6 B_1,d&lt;V_6 B_2)),d,0)</f>
        <v>0</v>
      </c>
      <c r="M109" s="106">
        <f>IF(OR(AND(d&gt;V_1 C_1,d&lt;V_1 C_2),AND(d&gt;V_2 C_1,d&lt;V_2 C_2),AND(d&gt;V_3 C_1,d&lt;V_3 C_2),AND(d&gt;V_4 C_1,d&lt;V_4 C_2),AND(d&gt;V_5 C_1,d&lt;V_5 C_2),AND(d&gt;V_6 C_1,d&lt;V_6 C_2)),d,0)</f>
        <v>0</v>
      </c>
      <c r="N109" s="90">
        <f t="shared" si="7"/>
        <v>0</v>
      </c>
      <c r="O109" s="90">
        <f t="shared" si="5"/>
        <v>0</v>
      </c>
    </row>
    <row r="110" spans="8:15" x14ac:dyDescent="0.2">
      <c r="H110" s="87"/>
      <c r="I110" s="71">
        <f t="shared" si="6"/>
        <v>43857</v>
      </c>
      <c r="J110" s="73"/>
      <c r="K110" s="102">
        <f>IF(OR(AND(d&gt;V_1 A_1,d&lt;V_1 A_2),AND(d&gt;V_2 A_1,d&lt;V_2 A_2),AND(d&gt;V_3 A_1,d&lt;V_3 A_2),AND(d&gt;V_4 A_1,d&lt;V_4 A_2),AND(d&gt;V_5 A_1,d&lt;V_5 A_2),AND(d&gt;V_6 A_1,d&lt;V_6 A_2)),d,0)</f>
        <v>0</v>
      </c>
      <c r="L110" s="104">
        <f>IF(OR(AND(d&gt;V_1 B_1,d&lt;V_1 B_2),AND(d&gt;V_2 B_1,d&lt;V_2 B_2),AND(d&gt;V_3 B_1,d&lt;V_3 B_2),AND(d&gt;V_4 B_1,d&lt;V_4 B_2),AND(d&gt;V_5 B_1,d&lt;V_5 B_2),AND(d&gt;V_6 B_1,d&lt;V_6 B_2)),d,0)</f>
        <v>0</v>
      </c>
      <c r="M110" s="106">
        <f>IF(OR(AND(d&gt;V_1 C_1,d&lt;V_1 C_2),AND(d&gt;V_2 C_1,d&lt;V_2 C_2),AND(d&gt;V_3 C_1,d&lt;V_3 C_2),AND(d&gt;V_4 C_1,d&lt;V_4 C_2),AND(d&gt;V_5 C_1,d&lt;V_5 C_2),AND(d&gt;V_6 C_1,d&lt;V_6 C_2)),d,0)</f>
        <v>0</v>
      </c>
      <c r="N110" s="90">
        <f t="shared" si="7"/>
        <v>0</v>
      </c>
      <c r="O110" s="90">
        <f t="shared" si="5"/>
        <v>0</v>
      </c>
    </row>
    <row r="111" spans="8:15" x14ac:dyDescent="0.2">
      <c r="H111" s="87"/>
      <c r="I111" s="71">
        <f t="shared" si="6"/>
        <v>43858</v>
      </c>
      <c r="J111" s="73"/>
      <c r="K111" s="102">
        <f>IF(OR(AND(d&gt;V_1 A_1,d&lt;V_1 A_2),AND(d&gt;V_2 A_1,d&lt;V_2 A_2),AND(d&gt;V_3 A_1,d&lt;V_3 A_2),AND(d&gt;V_4 A_1,d&lt;V_4 A_2),AND(d&gt;V_5 A_1,d&lt;V_5 A_2),AND(d&gt;V_6 A_1,d&lt;V_6 A_2)),d,0)</f>
        <v>0</v>
      </c>
      <c r="L111" s="104">
        <f>IF(OR(AND(d&gt;V_1 B_1,d&lt;V_1 B_2),AND(d&gt;V_2 B_1,d&lt;V_2 B_2),AND(d&gt;V_3 B_1,d&lt;V_3 B_2),AND(d&gt;V_4 B_1,d&lt;V_4 B_2),AND(d&gt;V_5 B_1,d&lt;V_5 B_2),AND(d&gt;V_6 B_1,d&lt;V_6 B_2)),d,0)</f>
        <v>0</v>
      </c>
      <c r="M111" s="106">
        <f>IF(OR(AND(d&gt;V_1 C_1,d&lt;V_1 C_2),AND(d&gt;V_2 C_1,d&lt;V_2 C_2),AND(d&gt;V_3 C_1,d&lt;V_3 C_2),AND(d&gt;V_4 C_1,d&lt;V_4 C_2),AND(d&gt;V_5 C_1,d&lt;V_5 C_2),AND(d&gt;V_6 C_1,d&lt;V_6 C_2)),d,0)</f>
        <v>0</v>
      </c>
      <c r="N111" s="90">
        <f t="shared" si="7"/>
        <v>0</v>
      </c>
      <c r="O111" s="90">
        <f t="shared" si="5"/>
        <v>0</v>
      </c>
    </row>
    <row r="112" spans="8:15" x14ac:dyDescent="0.2">
      <c r="H112" s="87"/>
      <c r="I112" s="71">
        <f t="shared" si="6"/>
        <v>43859</v>
      </c>
      <c r="J112" s="73"/>
      <c r="K112" s="102">
        <f>IF(OR(AND(d&gt;V_1 A_1,d&lt;V_1 A_2),AND(d&gt;V_2 A_1,d&lt;V_2 A_2),AND(d&gt;V_3 A_1,d&lt;V_3 A_2),AND(d&gt;V_4 A_1,d&lt;V_4 A_2),AND(d&gt;V_5 A_1,d&lt;V_5 A_2),AND(d&gt;V_6 A_1,d&lt;V_6 A_2)),d,0)</f>
        <v>0</v>
      </c>
      <c r="L112" s="104">
        <f>IF(OR(AND(d&gt;V_1 B_1,d&lt;V_1 B_2),AND(d&gt;V_2 B_1,d&lt;V_2 B_2),AND(d&gt;V_3 B_1,d&lt;V_3 B_2),AND(d&gt;V_4 B_1,d&lt;V_4 B_2),AND(d&gt;V_5 B_1,d&lt;V_5 B_2),AND(d&gt;V_6 B_1,d&lt;V_6 B_2)),d,0)</f>
        <v>0</v>
      </c>
      <c r="M112" s="106">
        <f>IF(OR(AND(d&gt;V_1 C_1,d&lt;V_1 C_2),AND(d&gt;V_2 C_1,d&lt;V_2 C_2),AND(d&gt;V_3 C_1,d&lt;V_3 C_2),AND(d&gt;V_4 C_1,d&lt;V_4 C_2),AND(d&gt;V_5 C_1,d&lt;V_5 C_2),AND(d&gt;V_6 C_1,d&lt;V_6 C_2)),d,0)</f>
        <v>0</v>
      </c>
      <c r="N112" s="90">
        <f t="shared" si="7"/>
        <v>0</v>
      </c>
      <c r="O112" s="90">
        <f t="shared" si="5"/>
        <v>0</v>
      </c>
    </row>
    <row r="113" spans="8:15" x14ac:dyDescent="0.2">
      <c r="H113" s="87"/>
      <c r="I113" s="71">
        <f t="shared" si="6"/>
        <v>43860</v>
      </c>
      <c r="J113" s="73"/>
      <c r="K113" s="102">
        <f>IF(OR(AND(d&gt;V_1 A_1,d&lt;V_1 A_2),AND(d&gt;V_2 A_1,d&lt;V_2 A_2),AND(d&gt;V_3 A_1,d&lt;V_3 A_2),AND(d&gt;V_4 A_1,d&lt;V_4 A_2),AND(d&gt;V_5 A_1,d&lt;V_5 A_2),AND(d&gt;V_6 A_1,d&lt;V_6 A_2)),d,0)</f>
        <v>0</v>
      </c>
      <c r="L113" s="104">
        <f>IF(OR(AND(d&gt;V_1 B_1,d&lt;V_1 B_2),AND(d&gt;V_2 B_1,d&lt;V_2 B_2),AND(d&gt;V_3 B_1,d&lt;V_3 B_2),AND(d&gt;V_4 B_1,d&lt;V_4 B_2),AND(d&gt;V_5 B_1,d&lt;V_5 B_2),AND(d&gt;V_6 B_1,d&lt;V_6 B_2)),d,0)</f>
        <v>0</v>
      </c>
      <c r="M113" s="106">
        <f>IF(OR(AND(d&gt;V_1 C_1,d&lt;V_1 C_2),AND(d&gt;V_2 C_1,d&lt;V_2 C_2),AND(d&gt;V_3 C_1,d&lt;V_3 C_2),AND(d&gt;V_4 C_1,d&lt;V_4 C_2),AND(d&gt;V_5 C_1,d&lt;V_5 C_2),AND(d&gt;V_6 C_1,d&lt;V_6 C_2)),d,0)</f>
        <v>0</v>
      </c>
      <c r="N113" s="90">
        <f t="shared" si="7"/>
        <v>0</v>
      </c>
      <c r="O113" s="90">
        <f t="shared" si="5"/>
        <v>0</v>
      </c>
    </row>
    <row r="114" spans="8:15" x14ac:dyDescent="0.2">
      <c r="H114" s="87"/>
      <c r="I114" s="71">
        <f t="shared" si="6"/>
        <v>43861</v>
      </c>
      <c r="J114" s="73"/>
      <c r="K114" s="102">
        <f>IF(OR(AND(d&gt;V_1 A_1,d&lt;V_1 A_2),AND(d&gt;V_2 A_1,d&lt;V_2 A_2),AND(d&gt;V_3 A_1,d&lt;V_3 A_2),AND(d&gt;V_4 A_1,d&lt;V_4 A_2),AND(d&gt;V_5 A_1,d&lt;V_5 A_2),AND(d&gt;V_6 A_1,d&lt;V_6 A_2)),d,0)</f>
        <v>0</v>
      </c>
      <c r="L114" s="104">
        <f>IF(OR(AND(d&gt;V_1 B_1,d&lt;V_1 B_2),AND(d&gt;V_2 B_1,d&lt;V_2 B_2),AND(d&gt;V_3 B_1,d&lt;V_3 B_2),AND(d&gt;V_4 B_1,d&lt;V_4 B_2),AND(d&gt;V_5 B_1,d&lt;V_5 B_2),AND(d&gt;V_6 B_1,d&lt;V_6 B_2)),d,0)</f>
        <v>0</v>
      </c>
      <c r="M114" s="106">
        <f>IF(OR(AND(d&gt;V_1 C_1,d&lt;V_1 C_2),AND(d&gt;V_2 C_1,d&lt;V_2 C_2),AND(d&gt;V_3 C_1,d&lt;V_3 C_2),AND(d&gt;V_4 C_1,d&lt;V_4 C_2),AND(d&gt;V_5 C_1,d&lt;V_5 C_2),AND(d&gt;V_6 C_1,d&lt;V_6 C_2)),d,0)</f>
        <v>0</v>
      </c>
      <c r="N114" s="90">
        <f t="shared" si="7"/>
        <v>0</v>
      </c>
      <c r="O114" s="90">
        <f t="shared" si="5"/>
        <v>0</v>
      </c>
    </row>
    <row r="115" spans="8:15" x14ac:dyDescent="0.2">
      <c r="H115" s="87"/>
      <c r="I115" s="71">
        <f t="shared" si="6"/>
        <v>43862</v>
      </c>
      <c r="J115" s="73"/>
      <c r="K115" s="102">
        <f>IF(OR(AND(d&gt;V_1 A_1,d&lt;V_1 A_2),AND(d&gt;V_2 A_1,d&lt;V_2 A_2),AND(d&gt;V_3 A_1,d&lt;V_3 A_2),AND(d&gt;V_4 A_1,d&lt;V_4 A_2),AND(d&gt;V_5 A_1,d&lt;V_5 A_2),AND(d&gt;V_6 A_1,d&lt;V_6 A_2)),d,0)</f>
        <v>0</v>
      </c>
      <c r="L115" s="104">
        <f>IF(OR(AND(d&gt;V_1 B_1,d&lt;V_1 B_2),AND(d&gt;V_2 B_1,d&lt;V_2 B_2),AND(d&gt;V_3 B_1,d&lt;V_3 B_2),AND(d&gt;V_4 B_1,d&lt;V_4 B_2),AND(d&gt;V_5 B_1,d&lt;V_5 B_2),AND(d&gt;V_6 B_1,d&lt;V_6 B_2)),d,0)</f>
        <v>0</v>
      </c>
      <c r="M115" s="106">
        <f>IF(OR(AND(d&gt;V_1 C_1,d&lt;V_1 C_2),AND(d&gt;V_2 C_1,d&lt;V_2 C_2),AND(d&gt;V_3 C_1,d&lt;V_3 C_2),AND(d&gt;V_4 C_1,d&lt;V_4 C_2),AND(d&gt;V_5 C_1,d&lt;V_5 C_2),AND(d&gt;V_6 C_1,d&lt;V_6 C_2)),d,0)</f>
        <v>0</v>
      </c>
      <c r="N115" s="90">
        <f t="shared" si="7"/>
        <v>0</v>
      </c>
      <c r="O115" s="90">
        <f t="shared" si="5"/>
        <v>0</v>
      </c>
    </row>
    <row r="116" spans="8:15" x14ac:dyDescent="0.2">
      <c r="H116" s="87"/>
      <c r="I116" s="71">
        <f t="shared" si="6"/>
        <v>43863</v>
      </c>
      <c r="J116" s="73"/>
      <c r="K116" s="102">
        <f>IF(OR(AND(d&gt;V_1 A_1,d&lt;V_1 A_2),AND(d&gt;V_2 A_1,d&lt;V_2 A_2),AND(d&gt;V_3 A_1,d&lt;V_3 A_2),AND(d&gt;V_4 A_1,d&lt;V_4 A_2),AND(d&gt;V_5 A_1,d&lt;V_5 A_2),AND(d&gt;V_6 A_1,d&lt;V_6 A_2)),d,0)</f>
        <v>0</v>
      </c>
      <c r="L116" s="104">
        <f>IF(OR(AND(d&gt;V_1 B_1,d&lt;V_1 B_2),AND(d&gt;V_2 B_1,d&lt;V_2 B_2),AND(d&gt;V_3 B_1,d&lt;V_3 B_2),AND(d&gt;V_4 B_1,d&lt;V_4 B_2),AND(d&gt;V_5 B_1,d&lt;V_5 B_2),AND(d&gt;V_6 B_1,d&lt;V_6 B_2)),d,0)</f>
        <v>0</v>
      </c>
      <c r="M116" s="106">
        <f>IF(OR(AND(d&gt;V_1 C_1,d&lt;V_1 C_2),AND(d&gt;V_2 C_1,d&lt;V_2 C_2),AND(d&gt;V_3 C_1,d&lt;V_3 C_2),AND(d&gt;V_4 C_1,d&lt;V_4 C_2),AND(d&gt;V_5 C_1,d&lt;V_5 C_2),AND(d&gt;V_6 C_1,d&lt;V_6 C_2)),d,0)</f>
        <v>0</v>
      </c>
      <c r="N116" s="90">
        <f t="shared" si="7"/>
        <v>0</v>
      </c>
      <c r="O116" s="90">
        <f t="shared" si="5"/>
        <v>0</v>
      </c>
    </row>
    <row r="117" spans="8:15" x14ac:dyDescent="0.2">
      <c r="H117" s="87"/>
      <c r="I117" s="71">
        <f t="shared" si="6"/>
        <v>43864</v>
      </c>
      <c r="J117" s="73"/>
      <c r="K117" s="102">
        <f>IF(OR(AND(d&gt;V_1 A_1,d&lt;V_1 A_2),AND(d&gt;V_2 A_1,d&lt;V_2 A_2),AND(d&gt;V_3 A_1,d&lt;V_3 A_2),AND(d&gt;V_4 A_1,d&lt;V_4 A_2),AND(d&gt;V_5 A_1,d&lt;V_5 A_2),AND(d&gt;V_6 A_1,d&lt;V_6 A_2)),d,0)</f>
        <v>0</v>
      </c>
      <c r="L117" s="104">
        <f>IF(OR(AND(d&gt;V_1 B_1,d&lt;V_1 B_2),AND(d&gt;V_2 B_1,d&lt;V_2 B_2),AND(d&gt;V_3 B_1,d&lt;V_3 B_2),AND(d&gt;V_4 B_1,d&lt;V_4 B_2),AND(d&gt;V_5 B_1,d&lt;V_5 B_2),AND(d&gt;V_6 B_1,d&lt;V_6 B_2)),d,0)</f>
        <v>0</v>
      </c>
      <c r="M117" s="106">
        <f>IF(OR(AND(d&gt;V_1 C_1,d&lt;V_1 C_2),AND(d&gt;V_2 C_1,d&lt;V_2 C_2),AND(d&gt;V_3 C_1,d&lt;V_3 C_2),AND(d&gt;V_4 C_1,d&lt;V_4 C_2),AND(d&gt;V_5 C_1,d&lt;V_5 C_2),AND(d&gt;V_6 C_1,d&lt;V_6 C_2)),d,0)</f>
        <v>0</v>
      </c>
      <c r="N117" s="90">
        <f t="shared" si="7"/>
        <v>0</v>
      </c>
      <c r="O117" s="90">
        <f t="shared" si="5"/>
        <v>0</v>
      </c>
    </row>
    <row r="118" spans="8:15" x14ac:dyDescent="0.2">
      <c r="H118" s="87"/>
      <c r="I118" s="71">
        <f t="shared" si="6"/>
        <v>43865</v>
      </c>
      <c r="J118" s="73"/>
      <c r="K118" s="102">
        <f>IF(OR(AND(d&gt;V_1 A_1,d&lt;V_1 A_2),AND(d&gt;V_2 A_1,d&lt;V_2 A_2),AND(d&gt;V_3 A_1,d&lt;V_3 A_2),AND(d&gt;V_4 A_1,d&lt;V_4 A_2),AND(d&gt;V_5 A_1,d&lt;V_5 A_2),AND(d&gt;V_6 A_1,d&lt;V_6 A_2)),d,0)</f>
        <v>0</v>
      </c>
      <c r="L118" s="104">
        <f>IF(OR(AND(d&gt;V_1 B_1,d&lt;V_1 B_2),AND(d&gt;V_2 B_1,d&lt;V_2 B_2),AND(d&gt;V_3 B_1,d&lt;V_3 B_2),AND(d&gt;V_4 B_1,d&lt;V_4 B_2),AND(d&gt;V_5 B_1,d&lt;V_5 B_2),AND(d&gt;V_6 B_1,d&lt;V_6 B_2)),d,0)</f>
        <v>0</v>
      </c>
      <c r="M118" s="106">
        <f>IF(OR(AND(d&gt;V_1 C_1,d&lt;V_1 C_2),AND(d&gt;V_2 C_1,d&lt;V_2 C_2),AND(d&gt;V_3 C_1,d&lt;V_3 C_2),AND(d&gt;V_4 C_1,d&lt;V_4 C_2),AND(d&gt;V_5 C_1,d&lt;V_5 C_2),AND(d&gt;V_6 C_1,d&lt;V_6 C_2)),d,0)</f>
        <v>0</v>
      </c>
      <c r="N118" s="90">
        <f t="shared" si="7"/>
        <v>0</v>
      </c>
      <c r="O118" s="90">
        <f t="shared" si="5"/>
        <v>0</v>
      </c>
    </row>
    <row r="119" spans="8:15" x14ac:dyDescent="0.2">
      <c r="H119" s="87"/>
      <c r="I119" s="71">
        <f t="shared" si="6"/>
        <v>43866</v>
      </c>
      <c r="J119" s="73"/>
      <c r="K119" s="102">
        <f>IF(OR(AND(d&gt;V_1 A_1,d&lt;V_1 A_2),AND(d&gt;V_2 A_1,d&lt;V_2 A_2),AND(d&gt;V_3 A_1,d&lt;V_3 A_2),AND(d&gt;V_4 A_1,d&lt;V_4 A_2),AND(d&gt;V_5 A_1,d&lt;V_5 A_2),AND(d&gt;V_6 A_1,d&lt;V_6 A_2)),d,0)</f>
        <v>0</v>
      </c>
      <c r="L119" s="104">
        <f>IF(OR(AND(d&gt;V_1 B_1,d&lt;V_1 B_2),AND(d&gt;V_2 B_1,d&lt;V_2 B_2),AND(d&gt;V_3 B_1,d&lt;V_3 B_2),AND(d&gt;V_4 B_1,d&lt;V_4 B_2),AND(d&gt;V_5 B_1,d&lt;V_5 B_2),AND(d&gt;V_6 B_1,d&lt;V_6 B_2)),d,0)</f>
        <v>0</v>
      </c>
      <c r="M119" s="106">
        <f>IF(OR(AND(d&gt;V_1 C_1,d&lt;V_1 C_2),AND(d&gt;V_2 C_1,d&lt;V_2 C_2),AND(d&gt;V_3 C_1,d&lt;V_3 C_2),AND(d&gt;V_4 C_1,d&lt;V_4 C_2),AND(d&gt;V_5 C_1,d&lt;V_5 C_2),AND(d&gt;V_6 C_1,d&lt;V_6 C_2)),d,0)</f>
        <v>0</v>
      </c>
      <c r="N119" s="90">
        <f t="shared" si="7"/>
        <v>0</v>
      </c>
      <c r="O119" s="90">
        <f t="shared" si="5"/>
        <v>0</v>
      </c>
    </row>
    <row r="120" spans="8:15" x14ac:dyDescent="0.2">
      <c r="H120" s="87"/>
      <c r="I120" s="71">
        <f t="shared" si="6"/>
        <v>43867</v>
      </c>
      <c r="J120" s="73"/>
      <c r="K120" s="102">
        <f>IF(OR(AND(d&gt;V_1 A_1,d&lt;V_1 A_2),AND(d&gt;V_2 A_1,d&lt;V_2 A_2),AND(d&gt;V_3 A_1,d&lt;V_3 A_2),AND(d&gt;V_4 A_1,d&lt;V_4 A_2),AND(d&gt;V_5 A_1,d&lt;V_5 A_2),AND(d&gt;V_6 A_1,d&lt;V_6 A_2)),d,0)</f>
        <v>0</v>
      </c>
      <c r="L120" s="104">
        <f>IF(OR(AND(d&gt;V_1 B_1,d&lt;V_1 B_2),AND(d&gt;V_2 B_1,d&lt;V_2 B_2),AND(d&gt;V_3 B_1,d&lt;V_3 B_2),AND(d&gt;V_4 B_1,d&lt;V_4 B_2),AND(d&gt;V_5 B_1,d&lt;V_5 B_2),AND(d&gt;V_6 B_1,d&lt;V_6 B_2)),d,0)</f>
        <v>0</v>
      </c>
      <c r="M120" s="106">
        <f>IF(OR(AND(d&gt;V_1 C_1,d&lt;V_1 C_2),AND(d&gt;V_2 C_1,d&lt;V_2 C_2),AND(d&gt;V_3 C_1,d&lt;V_3 C_2),AND(d&gt;V_4 C_1,d&lt;V_4 C_2),AND(d&gt;V_5 C_1,d&lt;V_5 C_2),AND(d&gt;V_6 C_1,d&lt;V_6 C_2)),d,0)</f>
        <v>0</v>
      </c>
      <c r="N120" s="90">
        <f t="shared" si="7"/>
        <v>0</v>
      </c>
      <c r="O120" s="90">
        <f t="shared" si="5"/>
        <v>0</v>
      </c>
    </row>
    <row r="121" spans="8:15" x14ac:dyDescent="0.2">
      <c r="H121" s="87"/>
      <c r="I121" s="71">
        <f t="shared" si="6"/>
        <v>43868</v>
      </c>
      <c r="J121" s="73"/>
      <c r="K121" s="102">
        <f>IF(OR(AND(d&gt;V_1 A_1,d&lt;V_1 A_2),AND(d&gt;V_2 A_1,d&lt;V_2 A_2),AND(d&gt;V_3 A_1,d&lt;V_3 A_2),AND(d&gt;V_4 A_1,d&lt;V_4 A_2),AND(d&gt;V_5 A_1,d&lt;V_5 A_2),AND(d&gt;V_6 A_1,d&lt;V_6 A_2)),d,0)</f>
        <v>0</v>
      </c>
      <c r="L121" s="104">
        <f>IF(OR(AND(d&gt;V_1 B_1,d&lt;V_1 B_2),AND(d&gt;V_2 B_1,d&lt;V_2 B_2),AND(d&gt;V_3 B_1,d&lt;V_3 B_2),AND(d&gt;V_4 B_1,d&lt;V_4 B_2),AND(d&gt;V_5 B_1,d&lt;V_5 B_2),AND(d&gt;V_6 B_1,d&lt;V_6 B_2)),d,0)</f>
        <v>0</v>
      </c>
      <c r="M121" s="106">
        <f>IF(OR(AND(d&gt;V_1 C_1,d&lt;V_1 C_2),AND(d&gt;V_2 C_1,d&lt;V_2 C_2),AND(d&gt;V_3 C_1,d&lt;V_3 C_2),AND(d&gt;V_4 C_1,d&lt;V_4 C_2),AND(d&gt;V_5 C_1,d&lt;V_5 C_2),AND(d&gt;V_6 C_1,d&lt;V_6 C_2)),d,0)</f>
        <v>0</v>
      </c>
      <c r="N121" s="90">
        <f t="shared" si="7"/>
        <v>0</v>
      </c>
      <c r="O121" s="90">
        <f t="shared" si="5"/>
        <v>0</v>
      </c>
    </row>
    <row r="122" spans="8:15" x14ac:dyDescent="0.2">
      <c r="H122" s="87"/>
      <c r="I122" s="71">
        <f t="shared" si="6"/>
        <v>43869</v>
      </c>
      <c r="J122" s="73"/>
      <c r="K122" s="102">
        <f>IF(OR(AND(d&gt;V_1 A_1,d&lt;V_1 A_2),AND(d&gt;V_2 A_1,d&lt;V_2 A_2),AND(d&gt;V_3 A_1,d&lt;V_3 A_2),AND(d&gt;V_4 A_1,d&lt;V_4 A_2),AND(d&gt;V_5 A_1,d&lt;V_5 A_2),AND(d&gt;V_6 A_1,d&lt;V_6 A_2)),d,0)</f>
        <v>0</v>
      </c>
      <c r="L122" s="104">
        <f>IF(OR(AND(d&gt;V_1 B_1,d&lt;V_1 B_2),AND(d&gt;V_2 B_1,d&lt;V_2 B_2),AND(d&gt;V_3 B_1,d&lt;V_3 B_2),AND(d&gt;V_4 B_1,d&lt;V_4 B_2),AND(d&gt;V_5 B_1,d&lt;V_5 B_2),AND(d&gt;V_6 B_1,d&lt;V_6 B_2)),d,0)</f>
        <v>0</v>
      </c>
      <c r="M122" s="106">
        <f>IF(OR(AND(d&gt;V_1 C_1,d&lt;V_1 C_2),AND(d&gt;V_2 C_1,d&lt;V_2 C_2),AND(d&gt;V_3 C_1,d&lt;V_3 C_2),AND(d&gt;V_4 C_1,d&lt;V_4 C_2),AND(d&gt;V_5 C_1,d&lt;V_5 C_2),AND(d&gt;V_6 C_1,d&lt;V_6 C_2)),d,0)</f>
        <v>0</v>
      </c>
      <c r="N122" s="90">
        <f t="shared" si="7"/>
        <v>0</v>
      </c>
      <c r="O122" s="90">
        <f t="shared" si="5"/>
        <v>0</v>
      </c>
    </row>
    <row r="123" spans="8:15" x14ac:dyDescent="0.2">
      <c r="H123" s="87"/>
      <c r="I123" s="71">
        <f t="shared" si="6"/>
        <v>43870</v>
      </c>
      <c r="J123" s="73"/>
      <c r="K123" s="102">
        <f>IF(OR(AND(d&gt;V_1 A_1,d&lt;V_1 A_2),AND(d&gt;V_2 A_1,d&lt;V_2 A_2),AND(d&gt;V_3 A_1,d&lt;V_3 A_2),AND(d&gt;V_4 A_1,d&lt;V_4 A_2),AND(d&gt;V_5 A_1,d&lt;V_5 A_2),AND(d&gt;V_6 A_1,d&lt;V_6 A_2)),d,0)</f>
        <v>0</v>
      </c>
      <c r="L123" s="104">
        <f>IF(OR(AND(d&gt;V_1 B_1,d&lt;V_1 B_2),AND(d&gt;V_2 B_1,d&lt;V_2 B_2),AND(d&gt;V_3 B_1,d&lt;V_3 B_2),AND(d&gt;V_4 B_1,d&lt;V_4 B_2),AND(d&gt;V_5 B_1,d&lt;V_5 B_2),AND(d&gt;V_6 B_1,d&lt;V_6 B_2)),d,0)</f>
        <v>0</v>
      </c>
      <c r="M123" s="106">
        <f>IF(OR(AND(d&gt;V_1 C_1,d&lt;V_1 C_2),AND(d&gt;V_2 C_1,d&lt;V_2 C_2),AND(d&gt;V_3 C_1,d&lt;V_3 C_2),AND(d&gt;V_4 C_1,d&lt;V_4 C_2),AND(d&gt;V_5 C_1,d&lt;V_5 C_2),AND(d&gt;V_6 C_1,d&lt;V_6 C_2)),d,0)</f>
        <v>43870</v>
      </c>
      <c r="N123" s="90">
        <f t="shared" si="7"/>
        <v>43870</v>
      </c>
      <c r="O123" s="90">
        <f t="shared" si="5"/>
        <v>0</v>
      </c>
    </row>
    <row r="124" spans="8:15" x14ac:dyDescent="0.2">
      <c r="H124" s="87"/>
      <c r="I124" s="71">
        <f t="shared" si="6"/>
        <v>43871</v>
      </c>
      <c r="J124" s="73"/>
      <c r="K124" s="102">
        <f>IF(OR(AND(d&gt;V_1 A_1,d&lt;V_1 A_2),AND(d&gt;V_2 A_1,d&lt;V_2 A_2),AND(d&gt;V_3 A_1,d&lt;V_3 A_2),AND(d&gt;V_4 A_1,d&lt;V_4 A_2),AND(d&gt;V_5 A_1,d&lt;V_5 A_2),AND(d&gt;V_6 A_1,d&lt;V_6 A_2)),d,0)</f>
        <v>0</v>
      </c>
      <c r="L124" s="104">
        <f>IF(OR(AND(d&gt;V_1 B_1,d&lt;V_1 B_2),AND(d&gt;V_2 B_1,d&lt;V_2 B_2),AND(d&gt;V_3 B_1,d&lt;V_3 B_2),AND(d&gt;V_4 B_1,d&lt;V_4 B_2),AND(d&gt;V_5 B_1,d&lt;V_5 B_2),AND(d&gt;V_6 B_1,d&lt;V_6 B_2)),d,0)</f>
        <v>0</v>
      </c>
      <c r="M124" s="106">
        <f>IF(OR(AND(d&gt;V_1 C_1,d&lt;V_1 C_2),AND(d&gt;V_2 C_1,d&lt;V_2 C_2),AND(d&gt;V_3 C_1,d&lt;V_3 C_2),AND(d&gt;V_4 C_1,d&lt;V_4 C_2),AND(d&gt;V_5 C_1,d&lt;V_5 C_2),AND(d&gt;V_6 C_1,d&lt;V_6 C_2)),d,0)</f>
        <v>43871</v>
      </c>
      <c r="N124" s="90">
        <f t="shared" si="7"/>
        <v>43871</v>
      </c>
      <c r="O124" s="90">
        <f t="shared" si="5"/>
        <v>0</v>
      </c>
    </row>
    <row r="125" spans="8:15" x14ac:dyDescent="0.2">
      <c r="H125" s="87"/>
      <c r="I125" s="71">
        <f t="shared" si="6"/>
        <v>43872</v>
      </c>
      <c r="J125" s="73"/>
      <c r="K125" s="102">
        <f>IF(OR(AND(d&gt;V_1 A_1,d&lt;V_1 A_2),AND(d&gt;V_2 A_1,d&lt;V_2 A_2),AND(d&gt;V_3 A_1,d&lt;V_3 A_2),AND(d&gt;V_4 A_1,d&lt;V_4 A_2),AND(d&gt;V_5 A_1,d&lt;V_5 A_2),AND(d&gt;V_6 A_1,d&lt;V_6 A_2)),d,0)</f>
        <v>0</v>
      </c>
      <c r="L125" s="104">
        <f>IF(OR(AND(d&gt;V_1 B_1,d&lt;V_1 B_2),AND(d&gt;V_2 B_1,d&lt;V_2 B_2),AND(d&gt;V_3 B_1,d&lt;V_3 B_2),AND(d&gt;V_4 B_1,d&lt;V_4 B_2),AND(d&gt;V_5 B_1,d&lt;V_5 B_2),AND(d&gt;V_6 B_1,d&lt;V_6 B_2)),d,0)</f>
        <v>0</v>
      </c>
      <c r="M125" s="106">
        <f>IF(OR(AND(d&gt;V_1 C_1,d&lt;V_1 C_2),AND(d&gt;V_2 C_1,d&lt;V_2 C_2),AND(d&gt;V_3 C_1,d&lt;V_3 C_2),AND(d&gt;V_4 C_1,d&lt;V_4 C_2),AND(d&gt;V_5 C_1,d&lt;V_5 C_2),AND(d&gt;V_6 C_1,d&lt;V_6 C_2)),d,0)</f>
        <v>43872</v>
      </c>
      <c r="N125" s="90">
        <f t="shared" si="7"/>
        <v>43872</v>
      </c>
      <c r="O125" s="90">
        <f t="shared" si="5"/>
        <v>0</v>
      </c>
    </row>
    <row r="126" spans="8:15" x14ac:dyDescent="0.2">
      <c r="H126" s="87"/>
      <c r="I126" s="71">
        <f t="shared" si="6"/>
        <v>43873</v>
      </c>
      <c r="J126" s="73"/>
      <c r="K126" s="102">
        <f>IF(OR(AND(d&gt;V_1 A_1,d&lt;V_1 A_2),AND(d&gt;V_2 A_1,d&lt;V_2 A_2),AND(d&gt;V_3 A_1,d&lt;V_3 A_2),AND(d&gt;V_4 A_1,d&lt;V_4 A_2),AND(d&gt;V_5 A_1,d&lt;V_5 A_2),AND(d&gt;V_6 A_1,d&lt;V_6 A_2)),d,0)</f>
        <v>0</v>
      </c>
      <c r="L126" s="104">
        <f>IF(OR(AND(d&gt;V_1 B_1,d&lt;V_1 B_2),AND(d&gt;V_2 B_1,d&lt;V_2 B_2),AND(d&gt;V_3 B_1,d&lt;V_3 B_2),AND(d&gt;V_4 B_1,d&lt;V_4 B_2),AND(d&gt;V_5 B_1,d&lt;V_5 B_2),AND(d&gt;V_6 B_1,d&lt;V_6 B_2)),d,0)</f>
        <v>0</v>
      </c>
      <c r="M126" s="106">
        <f>IF(OR(AND(d&gt;V_1 C_1,d&lt;V_1 C_2),AND(d&gt;V_2 C_1,d&lt;V_2 C_2),AND(d&gt;V_3 C_1,d&lt;V_3 C_2),AND(d&gt;V_4 C_1,d&lt;V_4 C_2),AND(d&gt;V_5 C_1,d&lt;V_5 C_2),AND(d&gt;V_6 C_1,d&lt;V_6 C_2)),d,0)</f>
        <v>43873</v>
      </c>
      <c r="N126" s="90">
        <f t="shared" si="7"/>
        <v>43873</v>
      </c>
      <c r="O126" s="90">
        <f t="shared" si="5"/>
        <v>0</v>
      </c>
    </row>
    <row r="127" spans="8:15" x14ac:dyDescent="0.2">
      <c r="H127" s="87"/>
      <c r="I127" s="71">
        <f t="shared" si="6"/>
        <v>43874</v>
      </c>
      <c r="J127" s="73"/>
      <c r="K127" s="102">
        <f>IF(OR(AND(d&gt;V_1 A_1,d&lt;V_1 A_2),AND(d&gt;V_2 A_1,d&lt;V_2 A_2),AND(d&gt;V_3 A_1,d&lt;V_3 A_2),AND(d&gt;V_4 A_1,d&lt;V_4 A_2),AND(d&gt;V_5 A_1,d&lt;V_5 A_2),AND(d&gt;V_6 A_1,d&lt;V_6 A_2)),d,0)</f>
        <v>0</v>
      </c>
      <c r="L127" s="104">
        <f>IF(OR(AND(d&gt;V_1 B_1,d&lt;V_1 B_2),AND(d&gt;V_2 B_1,d&lt;V_2 B_2),AND(d&gt;V_3 B_1,d&lt;V_3 B_2),AND(d&gt;V_4 B_1,d&lt;V_4 B_2),AND(d&gt;V_5 B_1,d&lt;V_5 B_2),AND(d&gt;V_6 B_1,d&lt;V_6 B_2)),d,0)</f>
        <v>0</v>
      </c>
      <c r="M127" s="106">
        <f>IF(OR(AND(d&gt;V_1 C_1,d&lt;V_1 C_2),AND(d&gt;V_2 C_1,d&lt;V_2 C_2),AND(d&gt;V_3 C_1,d&lt;V_3 C_2),AND(d&gt;V_4 C_1,d&lt;V_4 C_2),AND(d&gt;V_5 C_1,d&lt;V_5 C_2),AND(d&gt;V_6 C_1,d&lt;V_6 C_2)),d,0)</f>
        <v>43874</v>
      </c>
      <c r="N127" s="90">
        <f t="shared" si="7"/>
        <v>43874</v>
      </c>
      <c r="O127" s="90">
        <f t="shared" si="5"/>
        <v>0</v>
      </c>
    </row>
    <row r="128" spans="8:15" x14ac:dyDescent="0.2">
      <c r="H128" s="87"/>
      <c r="I128" s="71">
        <f t="shared" si="6"/>
        <v>43875</v>
      </c>
      <c r="J128" s="73"/>
      <c r="K128" s="102">
        <f>IF(OR(AND(d&gt;V_1 A_1,d&lt;V_1 A_2),AND(d&gt;V_2 A_1,d&lt;V_2 A_2),AND(d&gt;V_3 A_1,d&lt;V_3 A_2),AND(d&gt;V_4 A_1,d&lt;V_4 A_2),AND(d&gt;V_5 A_1,d&lt;V_5 A_2),AND(d&gt;V_6 A_1,d&lt;V_6 A_2)),d,0)</f>
        <v>0</v>
      </c>
      <c r="L128" s="104">
        <f>IF(OR(AND(d&gt;V_1 B_1,d&lt;V_1 B_2),AND(d&gt;V_2 B_1,d&lt;V_2 B_2),AND(d&gt;V_3 B_1,d&lt;V_3 B_2),AND(d&gt;V_4 B_1,d&lt;V_4 B_2),AND(d&gt;V_5 B_1,d&lt;V_5 B_2),AND(d&gt;V_6 B_1,d&lt;V_6 B_2)),d,0)</f>
        <v>0</v>
      </c>
      <c r="M128" s="106">
        <f>IF(OR(AND(d&gt;V_1 C_1,d&lt;V_1 C_2),AND(d&gt;V_2 C_1,d&lt;V_2 C_2),AND(d&gt;V_3 C_1,d&lt;V_3 C_2),AND(d&gt;V_4 C_1,d&lt;V_4 C_2),AND(d&gt;V_5 C_1,d&lt;V_5 C_2),AND(d&gt;V_6 C_1,d&lt;V_6 C_2)),d,0)</f>
        <v>43875</v>
      </c>
      <c r="N128" s="90">
        <f t="shared" si="7"/>
        <v>43875</v>
      </c>
      <c r="O128" s="90">
        <f t="shared" si="5"/>
        <v>0</v>
      </c>
    </row>
    <row r="129" spans="8:15" x14ac:dyDescent="0.2">
      <c r="H129" s="87"/>
      <c r="I129" s="71">
        <f t="shared" si="6"/>
        <v>43876</v>
      </c>
      <c r="J129" s="73"/>
      <c r="K129" s="102">
        <f>IF(OR(AND(d&gt;V_1 A_1,d&lt;V_1 A_2),AND(d&gt;V_2 A_1,d&lt;V_2 A_2),AND(d&gt;V_3 A_1,d&lt;V_3 A_2),AND(d&gt;V_4 A_1,d&lt;V_4 A_2),AND(d&gt;V_5 A_1,d&lt;V_5 A_2),AND(d&gt;V_6 A_1,d&lt;V_6 A_2)),d,0)</f>
        <v>0</v>
      </c>
      <c r="L129" s="104">
        <f>IF(OR(AND(d&gt;V_1 B_1,d&lt;V_1 B_2),AND(d&gt;V_2 B_1,d&lt;V_2 B_2),AND(d&gt;V_3 B_1,d&lt;V_3 B_2),AND(d&gt;V_4 B_1,d&lt;V_4 B_2),AND(d&gt;V_5 B_1,d&lt;V_5 B_2),AND(d&gt;V_6 B_1,d&lt;V_6 B_2)),d,0)</f>
        <v>0</v>
      </c>
      <c r="M129" s="106">
        <f>IF(OR(AND(d&gt;V_1 C_1,d&lt;V_1 C_2),AND(d&gt;V_2 C_1,d&lt;V_2 C_2),AND(d&gt;V_3 C_1,d&lt;V_3 C_2),AND(d&gt;V_4 C_1,d&lt;V_4 C_2),AND(d&gt;V_5 C_1,d&lt;V_5 C_2),AND(d&gt;V_6 C_1,d&lt;V_6 C_2)),d,0)</f>
        <v>43876</v>
      </c>
      <c r="N129" s="90">
        <f t="shared" si="7"/>
        <v>43876</v>
      </c>
      <c r="O129" s="90">
        <f t="shared" si="5"/>
        <v>0</v>
      </c>
    </row>
    <row r="130" spans="8:15" x14ac:dyDescent="0.2">
      <c r="H130" s="87"/>
      <c r="I130" s="71">
        <f t="shared" si="6"/>
        <v>43877</v>
      </c>
      <c r="J130" s="73"/>
      <c r="K130" s="102">
        <f>IF(OR(AND(d&gt;V_1 A_1,d&lt;V_1 A_2),AND(d&gt;V_2 A_1,d&lt;V_2 A_2),AND(d&gt;V_3 A_1,d&lt;V_3 A_2),AND(d&gt;V_4 A_1,d&lt;V_4 A_2),AND(d&gt;V_5 A_1,d&lt;V_5 A_2),AND(d&gt;V_6 A_1,d&lt;V_6 A_2)),d,0)</f>
        <v>0</v>
      </c>
      <c r="L130" s="104">
        <f>IF(OR(AND(d&gt;V_1 B_1,d&lt;V_1 B_2),AND(d&gt;V_2 B_1,d&lt;V_2 B_2),AND(d&gt;V_3 B_1,d&lt;V_3 B_2),AND(d&gt;V_4 B_1,d&lt;V_4 B_2),AND(d&gt;V_5 B_1,d&lt;V_5 B_2),AND(d&gt;V_6 B_1,d&lt;V_6 B_2)),d,0)</f>
        <v>43877</v>
      </c>
      <c r="M130" s="106">
        <f>IF(OR(AND(d&gt;V_1 C_1,d&lt;V_1 C_2),AND(d&gt;V_2 C_1,d&lt;V_2 C_2),AND(d&gt;V_3 C_1,d&lt;V_3 C_2),AND(d&gt;V_4 C_1,d&lt;V_4 C_2),AND(d&gt;V_5 C_1,d&lt;V_5 C_2),AND(d&gt;V_6 C_1,d&lt;V_6 C_2)),d,0)</f>
        <v>43877</v>
      </c>
      <c r="N130" s="90">
        <f t="shared" si="7"/>
        <v>43877</v>
      </c>
      <c r="O130" s="90">
        <f t="shared" si="5"/>
        <v>43877</v>
      </c>
    </row>
    <row r="131" spans="8:15" x14ac:dyDescent="0.2">
      <c r="H131" s="87"/>
      <c r="I131" s="71">
        <f t="shared" si="6"/>
        <v>43878</v>
      </c>
      <c r="J131" s="73"/>
      <c r="K131" s="102">
        <f>IF(OR(AND(d&gt;V_1 A_1,d&lt;V_1 A_2),AND(d&gt;V_2 A_1,d&lt;V_2 A_2),AND(d&gt;V_3 A_1,d&lt;V_3 A_2),AND(d&gt;V_4 A_1,d&lt;V_4 A_2),AND(d&gt;V_5 A_1,d&lt;V_5 A_2),AND(d&gt;V_6 A_1,d&lt;V_6 A_2)),d,0)</f>
        <v>0</v>
      </c>
      <c r="L131" s="104">
        <f>IF(OR(AND(d&gt;V_1 B_1,d&lt;V_1 B_2),AND(d&gt;V_2 B_1,d&lt;V_2 B_2),AND(d&gt;V_3 B_1,d&lt;V_3 B_2),AND(d&gt;V_4 B_1,d&lt;V_4 B_2),AND(d&gt;V_5 B_1,d&lt;V_5 B_2),AND(d&gt;V_6 B_1,d&lt;V_6 B_2)),d,0)</f>
        <v>43878</v>
      </c>
      <c r="M131" s="106">
        <f>IF(OR(AND(d&gt;V_1 C_1,d&lt;V_1 C_2),AND(d&gt;V_2 C_1,d&lt;V_2 C_2),AND(d&gt;V_3 C_1,d&lt;V_3 C_2),AND(d&gt;V_4 C_1,d&lt;V_4 C_2),AND(d&gt;V_5 C_1,d&lt;V_5 C_2),AND(d&gt;V_6 C_1,d&lt;V_6 C_2)),d,0)</f>
        <v>43878</v>
      </c>
      <c r="N131" s="90">
        <f t="shared" si="7"/>
        <v>43878</v>
      </c>
      <c r="O131" s="90">
        <f t="shared" si="5"/>
        <v>43878</v>
      </c>
    </row>
    <row r="132" spans="8:15" x14ac:dyDescent="0.2">
      <c r="H132" s="87"/>
      <c r="I132" s="71">
        <f t="shared" si="6"/>
        <v>43879</v>
      </c>
      <c r="J132" s="73"/>
      <c r="K132" s="102">
        <f>IF(OR(AND(d&gt;V_1 A_1,d&lt;V_1 A_2),AND(d&gt;V_2 A_1,d&lt;V_2 A_2),AND(d&gt;V_3 A_1,d&lt;V_3 A_2),AND(d&gt;V_4 A_1,d&lt;V_4 A_2),AND(d&gt;V_5 A_1,d&lt;V_5 A_2),AND(d&gt;V_6 A_1,d&lt;V_6 A_2)),d,0)</f>
        <v>0</v>
      </c>
      <c r="L132" s="104">
        <f>IF(OR(AND(d&gt;V_1 B_1,d&lt;V_1 B_2),AND(d&gt;V_2 B_1,d&lt;V_2 B_2),AND(d&gt;V_3 B_1,d&lt;V_3 B_2),AND(d&gt;V_4 B_1,d&lt;V_4 B_2),AND(d&gt;V_5 B_1,d&lt;V_5 B_2),AND(d&gt;V_6 B_1,d&lt;V_6 B_2)),d,0)</f>
        <v>43879</v>
      </c>
      <c r="M132" s="106">
        <f>IF(OR(AND(d&gt;V_1 C_1,d&lt;V_1 C_2),AND(d&gt;V_2 C_1,d&lt;V_2 C_2),AND(d&gt;V_3 C_1,d&lt;V_3 C_2),AND(d&gt;V_4 C_1,d&lt;V_4 C_2),AND(d&gt;V_5 C_1,d&lt;V_5 C_2),AND(d&gt;V_6 C_1,d&lt;V_6 C_2)),d,0)</f>
        <v>43879</v>
      </c>
      <c r="N132" s="90">
        <f t="shared" si="7"/>
        <v>43879</v>
      </c>
      <c r="O132" s="90">
        <f t="shared" si="5"/>
        <v>43879</v>
      </c>
    </row>
    <row r="133" spans="8:15" x14ac:dyDescent="0.2">
      <c r="H133" s="87"/>
      <c r="I133" s="71">
        <f t="shared" si="6"/>
        <v>43880</v>
      </c>
      <c r="J133" s="73"/>
      <c r="K133" s="102">
        <f>IF(OR(AND(d&gt;V_1 A_1,d&lt;V_1 A_2),AND(d&gt;V_2 A_1,d&lt;V_2 A_2),AND(d&gt;V_3 A_1,d&lt;V_3 A_2),AND(d&gt;V_4 A_1,d&lt;V_4 A_2),AND(d&gt;V_5 A_1,d&lt;V_5 A_2),AND(d&gt;V_6 A_1,d&lt;V_6 A_2)),d,0)</f>
        <v>0</v>
      </c>
      <c r="L133" s="104">
        <f>IF(OR(AND(d&gt;V_1 B_1,d&lt;V_1 B_2),AND(d&gt;V_2 B_1,d&lt;V_2 B_2),AND(d&gt;V_3 B_1,d&lt;V_3 B_2),AND(d&gt;V_4 B_1,d&lt;V_4 B_2),AND(d&gt;V_5 B_1,d&lt;V_5 B_2),AND(d&gt;V_6 B_1,d&lt;V_6 B_2)),d,0)</f>
        <v>43880</v>
      </c>
      <c r="M133" s="106">
        <f>IF(OR(AND(d&gt;V_1 C_1,d&lt;V_1 C_2),AND(d&gt;V_2 C_1,d&lt;V_2 C_2),AND(d&gt;V_3 C_1,d&lt;V_3 C_2),AND(d&gt;V_4 C_1,d&lt;V_4 C_2),AND(d&gt;V_5 C_1,d&lt;V_5 C_2),AND(d&gt;V_6 C_1,d&lt;V_6 C_2)),d,0)</f>
        <v>43880</v>
      </c>
      <c r="N133" s="90">
        <f t="shared" si="7"/>
        <v>43880</v>
      </c>
      <c r="O133" s="90">
        <f t="shared" si="5"/>
        <v>43880</v>
      </c>
    </row>
    <row r="134" spans="8:15" x14ac:dyDescent="0.2">
      <c r="H134" s="87"/>
      <c r="I134" s="71">
        <f t="shared" si="6"/>
        <v>43881</v>
      </c>
      <c r="J134" s="73"/>
      <c r="K134" s="102">
        <f>IF(OR(AND(d&gt;V_1 A_1,d&lt;V_1 A_2),AND(d&gt;V_2 A_1,d&lt;V_2 A_2),AND(d&gt;V_3 A_1,d&lt;V_3 A_2),AND(d&gt;V_4 A_1,d&lt;V_4 A_2),AND(d&gt;V_5 A_1,d&lt;V_5 A_2),AND(d&gt;V_6 A_1,d&lt;V_6 A_2)),d,0)</f>
        <v>0</v>
      </c>
      <c r="L134" s="104">
        <f>IF(OR(AND(d&gt;V_1 B_1,d&lt;V_1 B_2),AND(d&gt;V_2 B_1,d&lt;V_2 B_2),AND(d&gt;V_3 B_1,d&lt;V_3 B_2),AND(d&gt;V_4 B_1,d&lt;V_4 B_2),AND(d&gt;V_5 B_1,d&lt;V_5 B_2),AND(d&gt;V_6 B_1,d&lt;V_6 B_2)),d,0)</f>
        <v>43881</v>
      </c>
      <c r="M134" s="106">
        <f>IF(OR(AND(d&gt;V_1 C_1,d&lt;V_1 C_2),AND(d&gt;V_2 C_1,d&lt;V_2 C_2),AND(d&gt;V_3 C_1,d&lt;V_3 C_2),AND(d&gt;V_4 C_1,d&lt;V_4 C_2),AND(d&gt;V_5 C_1,d&lt;V_5 C_2),AND(d&gt;V_6 C_1,d&lt;V_6 C_2)),d,0)</f>
        <v>43881</v>
      </c>
      <c r="N134" s="90">
        <f t="shared" si="7"/>
        <v>43881</v>
      </c>
      <c r="O134" s="90">
        <f t="shared" si="5"/>
        <v>43881</v>
      </c>
    </row>
    <row r="135" spans="8:15" x14ac:dyDescent="0.2">
      <c r="H135" s="87"/>
      <c r="I135" s="71">
        <f t="shared" si="6"/>
        <v>43882</v>
      </c>
      <c r="J135" s="73"/>
      <c r="K135" s="102">
        <f>IF(OR(AND(d&gt;V_1 A_1,d&lt;V_1 A_2),AND(d&gt;V_2 A_1,d&lt;V_2 A_2),AND(d&gt;V_3 A_1,d&lt;V_3 A_2),AND(d&gt;V_4 A_1,d&lt;V_4 A_2),AND(d&gt;V_5 A_1,d&lt;V_5 A_2),AND(d&gt;V_6 A_1,d&lt;V_6 A_2)),d,0)</f>
        <v>0</v>
      </c>
      <c r="L135" s="104">
        <f>IF(OR(AND(d&gt;V_1 B_1,d&lt;V_1 B_2),AND(d&gt;V_2 B_1,d&lt;V_2 B_2),AND(d&gt;V_3 B_1,d&lt;V_3 B_2),AND(d&gt;V_4 B_1,d&lt;V_4 B_2),AND(d&gt;V_5 B_1,d&lt;V_5 B_2),AND(d&gt;V_6 B_1,d&lt;V_6 B_2)),d,0)</f>
        <v>43882</v>
      </c>
      <c r="M135" s="106">
        <f>IF(OR(AND(d&gt;V_1 C_1,d&lt;V_1 C_2),AND(d&gt;V_2 C_1,d&lt;V_2 C_2),AND(d&gt;V_3 C_1,d&lt;V_3 C_2),AND(d&gt;V_4 C_1,d&lt;V_4 C_2),AND(d&gt;V_5 C_1,d&lt;V_5 C_2),AND(d&gt;V_6 C_1,d&lt;V_6 C_2)),d,0)</f>
        <v>43882</v>
      </c>
      <c r="N135" s="90">
        <f t="shared" si="7"/>
        <v>43882</v>
      </c>
      <c r="O135" s="90">
        <f t="shared" si="5"/>
        <v>43882</v>
      </c>
    </row>
    <row r="136" spans="8:15" x14ac:dyDescent="0.2">
      <c r="H136" s="87"/>
      <c r="I136" s="71">
        <f t="shared" si="6"/>
        <v>43883</v>
      </c>
      <c r="J136" s="73"/>
      <c r="K136" s="102">
        <f>IF(OR(AND(d&gt;V_1 A_1,d&lt;V_1 A_2),AND(d&gt;V_2 A_1,d&lt;V_2 A_2),AND(d&gt;V_3 A_1,d&lt;V_3 A_2),AND(d&gt;V_4 A_1,d&lt;V_4 A_2),AND(d&gt;V_5 A_1,d&lt;V_5 A_2),AND(d&gt;V_6 A_1,d&lt;V_6 A_2)),d,0)</f>
        <v>0</v>
      </c>
      <c r="L136" s="104">
        <f>IF(OR(AND(d&gt;V_1 B_1,d&lt;V_1 B_2),AND(d&gt;V_2 B_1,d&lt;V_2 B_2),AND(d&gt;V_3 B_1,d&lt;V_3 B_2),AND(d&gt;V_4 B_1,d&lt;V_4 B_2),AND(d&gt;V_5 B_1,d&lt;V_5 B_2),AND(d&gt;V_6 B_1,d&lt;V_6 B_2)),d,0)</f>
        <v>43883</v>
      </c>
      <c r="M136" s="106">
        <f>IF(OR(AND(d&gt;V_1 C_1,d&lt;V_1 C_2),AND(d&gt;V_2 C_1,d&lt;V_2 C_2),AND(d&gt;V_3 C_1,d&lt;V_3 C_2),AND(d&gt;V_4 C_1,d&lt;V_4 C_2),AND(d&gt;V_5 C_1,d&lt;V_5 C_2),AND(d&gt;V_6 C_1,d&lt;V_6 C_2)),d,0)</f>
        <v>43883</v>
      </c>
      <c r="N136" s="90">
        <f t="shared" si="7"/>
        <v>43883</v>
      </c>
      <c r="O136" s="90">
        <f t="shared" si="5"/>
        <v>43883</v>
      </c>
    </row>
    <row r="137" spans="8:15" x14ac:dyDescent="0.2">
      <c r="H137" s="87"/>
      <c r="I137" s="71">
        <f t="shared" si="6"/>
        <v>43884</v>
      </c>
      <c r="J137" s="73"/>
      <c r="K137" s="102">
        <f>IF(OR(AND(d&gt;V_1 A_1,d&lt;V_1 A_2),AND(d&gt;V_2 A_1,d&lt;V_2 A_2),AND(d&gt;V_3 A_1,d&lt;V_3 A_2),AND(d&gt;V_4 A_1,d&lt;V_4 A_2),AND(d&gt;V_5 A_1,d&lt;V_5 A_2),AND(d&gt;V_6 A_1,d&lt;V_6 A_2)),d,0)</f>
        <v>43884</v>
      </c>
      <c r="L137" s="104">
        <f>IF(OR(AND(d&gt;V_1 B_1,d&lt;V_1 B_2),AND(d&gt;V_2 B_1,d&lt;V_2 B_2),AND(d&gt;V_3 B_1,d&lt;V_3 B_2),AND(d&gt;V_4 B_1,d&lt;V_4 B_2),AND(d&gt;V_5 B_1,d&lt;V_5 B_2),AND(d&gt;V_6 B_1,d&lt;V_6 B_2)),d,0)</f>
        <v>43884</v>
      </c>
      <c r="M137" s="106">
        <f>IF(OR(AND(d&gt;V_1 C_1,d&lt;V_1 C_2),AND(d&gt;V_2 C_1,d&lt;V_2 C_2),AND(d&gt;V_3 C_1,d&lt;V_3 C_2),AND(d&gt;V_4 C_1,d&lt;V_4 C_2),AND(d&gt;V_5 C_1,d&lt;V_5 C_2),AND(d&gt;V_6 C_1,d&lt;V_6 C_2)),d,0)</f>
        <v>43884</v>
      </c>
      <c r="N137" s="90">
        <f t="shared" si="7"/>
        <v>43884</v>
      </c>
      <c r="O137" s="90">
        <f t="shared" si="5"/>
        <v>43884</v>
      </c>
    </row>
    <row r="138" spans="8:15" x14ac:dyDescent="0.2">
      <c r="H138" s="87"/>
      <c r="I138" s="71">
        <f t="shared" si="6"/>
        <v>43885</v>
      </c>
      <c r="J138" s="73"/>
      <c r="K138" s="102">
        <f>IF(OR(AND(d&gt;V_1 A_1,d&lt;V_1 A_2),AND(d&gt;V_2 A_1,d&lt;V_2 A_2),AND(d&gt;V_3 A_1,d&lt;V_3 A_2),AND(d&gt;V_4 A_1,d&lt;V_4 A_2),AND(d&gt;V_5 A_1,d&lt;V_5 A_2),AND(d&gt;V_6 A_1,d&lt;V_6 A_2)),d,0)</f>
        <v>43885</v>
      </c>
      <c r="L138" s="104">
        <f>IF(OR(AND(d&gt;V_1 B_1,d&lt;V_1 B_2),AND(d&gt;V_2 B_1,d&lt;V_2 B_2),AND(d&gt;V_3 B_1,d&lt;V_3 B_2),AND(d&gt;V_4 B_1,d&lt;V_4 B_2),AND(d&gt;V_5 B_1,d&lt;V_5 B_2),AND(d&gt;V_6 B_1,d&lt;V_6 B_2)),d,0)</f>
        <v>43885</v>
      </c>
      <c r="M138" s="106">
        <f>IF(OR(AND(d&gt;V_1 C_1,d&lt;V_1 C_2),AND(d&gt;V_2 C_1,d&lt;V_2 C_2),AND(d&gt;V_3 C_1,d&lt;V_3 C_2),AND(d&gt;V_4 C_1,d&lt;V_4 C_2),AND(d&gt;V_5 C_1,d&lt;V_5 C_2),AND(d&gt;V_6 C_1,d&lt;V_6 C_2)),d,0)</f>
        <v>0</v>
      </c>
      <c r="N138" s="90">
        <f t="shared" si="7"/>
        <v>43885</v>
      </c>
      <c r="O138" s="90">
        <f t="shared" ref="O138:O201" si="8">INDEX(J138:N138,choix_zone)</f>
        <v>43885</v>
      </c>
    </row>
    <row r="139" spans="8:15" x14ac:dyDescent="0.2">
      <c r="H139" s="87"/>
      <c r="I139" s="71">
        <f t="shared" si="6"/>
        <v>43886</v>
      </c>
      <c r="J139" s="73"/>
      <c r="K139" s="102">
        <f>IF(OR(AND(d&gt;V_1 A_1,d&lt;V_1 A_2),AND(d&gt;V_2 A_1,d&lt;V_2 A_2),AND(d&gt;V_3 A_1,d&lt;V_3 A_2),AND(d&gt;V_4 A_1,d&lt;V_4 A_2),AND(d&gt;V_5 A_1,d&lt;V_5 A_2),AND(d&gt;V_6 A_1,d&lt;V_6 A_2)),d,0)</f>
        <v>43886</v>
      </c>
      <c r="L139" s="104">
        <f>IF(OR(AND(d&gt;V_1 B_1,d&lt;V_1 B_2),AND(d&gt;V_2 B_1,d&lt;V_2 B_2),AND(d&gt;V_3 B_1,d&lt;V_3 B_2),AND(d&gt;V_4 B_1,d&lt;V_4 B_2),AND(d&gt;V_5 B_1,d&lt;V_5 B_2),AND(d&gt;V_6 B_1,d&lt;V_6 B_2)),d,0)</f>
        <v>43886</v>
      </c>
      <c r="M139" s="106">
        <f>IF(OR(AND(d&gt;V_1 C_1,d&lt;V_1 C_2),AND(d&gt;V_2 C_1,d&lt;V_2 C_2),AND(d&gt;V_3 C_1,d&lt;V_3 C_2),AND(d&gt;V_4 C_1,d&lt;V_4 C_2),AND(d&gt;V_5 C_1,d&lt;V_5 C_2),AND(d&gt;V_6 C_1,d&lt;V_6 C_2)),d,0)</f>
        <v>0</v>
      </c>
      <c r="N139" s="90">
        <f t="shared" si="7"/>
        <v>43886</v>
      </c>
      <c r="O139" s="90">
        <f t="shared" si="8"/>
        <v>43886</v>
      </c>
    </row>
    <row r="140" spans="8:15" x14ac:dyDescent="0.2">
      <c r="H140" s="87"/>
      <c r="I140" s="71">
        <f t="shared" ref="I140:I203" si="9">I139+1</f>
        <v>43887</v>
      </c>
      <c r="J140" s="73"/>
      <c r="K140" s="102">
        <f>IF(OR(AND(d&gt;V_1 A_1,d&lt;V_1 A_2),AND(d&gt;V_2 A_1,d&lt;V_2 A_2),AND(d&gt;V_3 A_1,d&lt;V_3 A_2),AND(d&gt;V_4 A_1,d&lt;V_4 A_2),AND(d&gt;V_5 A_1,d&lt;V_5 A_2),AND(d&gt;V_6 A_1,d&lt;V_6 A_2)),d,0)</f>
        <v>43887</v>
      </c>
      <c r="L140" s="104">
        <f>IF(OR(AND(d&gt;V_1 B_1,d&lt;V_1 B_2),AND(d&gt;V_2 B_1,d&lt;V_2 B_2),AND(d&gt;V_3 B_1,d&lt;V_3 B_2),AND(d&gt;V_4 B_1,d&lt;V_4 B_2),AND(d&gt;V_5 B_1,d&lt;V_5 B_2),AND(d&gt;V_6 B_1,d&lt;V_6 B_2)),d,0)</f>
        <v>43887</v>
      </c>
      <c r="M140" s="106">
        <f>IF(OR(AND(d&gt;V_1 C_1,d&lt;V_1 C_2),AND(d&gt;V_2 C_1,d&lt;V_2 C_2),AND(d&gt;V_3 C_1,d&lt;V_3 C_2),AND(d&gt;V_4 C_1,d&lt;V_4 C_2),AND(d&gt;V_5 C_1,d&lt;V_5 C_2),AND(d&gt;V_6 C_1,d&lt;V_6 C_2)),d,0)</f>
        <v>0</v>
      </c>
      <c r="N140" s="90">
        <f t="shared" si="7"/>
        <v>43887</v>
      </c>
      <c r="O140" s="90">
        <f t="shared" si="8"/>
        <v>43887</v>
      </c>
    </row>
    <row r="141" spans="8:15" x14ac:dyDescent="0.2">
      <c r="H141" s="87"/>
      <c r="I141" s="71">
        <f t="shared" si="9"/>
        <v>43888</v>
      </c>
      <c r="J141" s="73"/>
      <c r="K141" s="102">
        <f>IF(OR(AND(d&gt;V_1 A_1,d&lt;V_1 A_2),AND(d&gt;V_2 A_1,d&lt;V_2 A_2),AND(d&gt;V_3 A_1,d&lt;V_3 A_2),AND(d&gt;V_4 A_1,d&lt;V_4 A_2),AND(d&gt;V_5 A_1,d&lt;V_5 A_2),AND(d&gt;V_6 A_1,d&lt;V_6 A_2)),d,0)</f>
        <v>43888</v>
      </c>
      <c r="L141" s="104">
        <f>IF(OR(AND(d&gt;V_1 B_1,d&lt;V_1 B_2),AND(d&gt;V_2 B_1,d&lt;V_2 B_2),AND(d&gt;V_3 B_1,d&lt;V_3 B_2),AND(d&gt;V_4 B_1,d&lt;V_4 B_2),AND(d&gt;V_5 B_1,d&lt;V_5 B_2),AND(d&gt;V_6 B_1,d&lt;V_6 B_2)),d,0)</f>
        <v>43888</v>
      </c>
      <c r="M141" s="106">
        <f>IF(OR(AND(d&gt;V_1 C_1,d&lt;V_1 C_2),AND(d&gt;V_2 C_1,d&lt;V_2 C_2),AND(d&gt;V_3 C_1,d&lt;V_3 C_2),AND(d&gt;V_4 C_1,d&lt;V_4 C_2),AND(d&gt;V_5 C_1,d&lt;V_5 C_2),AND(d&gt;V_6 C_1,d&lt;V_6 C_2)),d,0)</f>
        <v>0</v>
      </c>
      <c r="N141" s="90">
        <f t="shared" si="7"/>
        <v>43888</v>
      </c>
      <c r="O141" s="90">
        <f t="shared" si="8"/>
        <v>43888</v>
      </c>
    </row>
    <row r="142" spans="8:15" x14ac:dyDescent="0.2">
      <c r="H142" s="87"/>
      <c r="I142" s="71">
        <f t="shared" si="9"/>
        <v>43889</v>
      </c>
      <c r="J142" s="73"/>
      <c r="K142" s="102">
        <f>IF(OR(AND(d&gt;V_1 A_1,d&lt;V_1 A_2),AND(d&gt;V_2 A_1,d&lt;V_2 A_2),AND(d&gt;V_3 A_1,d&lt;V_3 A_2),AND(d&gt;V_4 A_1,d&lt;V_4 A_2),AND(d&gt;V_5 A_1,d&lt;V_5 A_2),AND(d&gt;V_6 A_1,d&lt;V_6 A_2)),d,0)</f>
        <v>43889</v>
      </c>
      <c r="L142" s="104">
        <f>IF(OR(AND(d&gt;V_1 B_1,d&lt;V_1 B_2),AND(d&gt;V_2 B_1,d&lt;V_2 B_2),AND(d&gt;V_3 B_1,d&lt;V_3 B_2),AND(d&gt;V_4 B_1,d&lt;V_4 B_2),AND(d&gt;V_5 B_1,d&lt;V_5 B_2),AND(d&gt;V_6 B_1,d&lt;V_6 B_2)),d,0)</f>
        <v>43889</v>
      </c>
      <c r="M142" s="106">
        <f>IF(OR(AND(d&gt;V_1 C_1,d&lt;V_1 C_2),AND(d&gt;V_2 C_1,d&lt;V_2 C_2),AND(d&gt;V_3 C_1,d&lt;V_3 C_2),AND(d&gt;V_4 C_1,d&lt;V_4 C_2),AND(d&gt;V_5 C_1,d&lt;V_5 C_2),AND(d&gt;V_6 C_1,d&lt;V_6 C_2)),d,0)</f>
        <v>0</v>
      </c>
      <c r="N142" s="90">
        <f t="shared" si="7"/>
        <v>43889</v>
      </c>
      <c r="O142" s="90">
        <f t="shared" si="8"/>
        <v>43889</v>
      </c>
    </row>
    <row r="143" spans="8:15" x14ac:dyDescent="0.2">
      <c r="H143" s="87"/>
      <c r="I143" s="71">
        <f t="shared" si="9"/>
        <v>43890</v>
      </c>
      <c r="J143" s="73"/>
      <c r="K143" s="102">
        <f>IF(OR(AND(d&gt;V_1 A_1,d&lt;V_1 A_2),AND(d&gt;V_2 A_1,d&lt;V_2 A_2),AND(d&gt;V_3 A_1,d&lt;V_3 A_2),AND(d&gt;V_4 A_1,d&lt;V_4 A_2),AND(d&gt;V_5 A_1,d&lt;V_5 A_2),AND(d&gt;V_6 A_1,d&lt;V_6 A_2)),d,0)</f>
        <v>43890</v>
      </c>
      <c r="L143" s="104">
        <f>IF(OR(AND(d&gt;V_1 B_1,d&lt;V_1 B_2),AND(d&gt;V_2 B_1,d&lt;V_2 B_2),AND(d&gt;V_3 B_1,d&lt;V_3 B_2),AND(d&gt;V_4 B_1,d&lt;V_4 B_2),AND(d&gt;V_5 B_1,d&lt;V_5 B_2),AND(d&gt;V_6 B_1,d&lt;V_6 B_2)),d,0)</f>
        <v>43890</v>
      </c>
      <c r="M143" s="106">
        <f>IF(OR(AND(d&gt;V_1 C_1,d&lt;V_1 C_2),AND(d&gt;V_2 C_1,d&lt;V_2 C_2),AND(d&gt;V_3 C_1,d&lt;V_3 C_2),AND(d&gt;V_4 C_1,d&lt;V_4 C_2),AND(d&gt;V_5 C_1,d&lt;V_5 C_2),AND(d&gt;V_6 C_1,d&lt;V_6 C_2)),d,0)</f>
        <v>0</v>
      </c>
      <c r="N143" s="90">
        <f t="shared" si="7"/>
        <v>43890</v>
      </c>
      <c r="O143" s="90">
        <f t="shared" si="8"/>
        <v>43890</v>
      </c>
    </row>
    <row r="144" spans="8:15" x14ac:dyDescent="0.2">
      <c r="H144" s="87"/>
      <c r="I144" s="71">
        <f t="shared" si="9"/>
        <v>43891</v>
      </c>
      <c r="J144" s="73"/>
      <c r="K144" s="102">
        <f>IF(OR(AND(d&gt;V_1 A_1,d&lt;V_1 A_2),AND(d&gt;V_2 A_1,d&lt;V_2 A_2),AND(d&gt;V_3 A_1,d&lt;V_3 A_2),AND(d&gt;V_4 A_1,d&lt;V_4 A_2),AND(d&gt;V_5 A_1,d&lt;V_5 A_2),AND(d&gt;V_6 A_1,d&lt;V_6 A_2)),d,0)</f>
        <v>43891</v>
      </c>
      <c r="L144" s="104">
        <f>IF(OR(AND(d&gt;V_1 B_1,d&lt;V_1 B_2),AND(d&gt;V_2 B_1,d&lt;V_2 B_2),AND(d&gt;V_3 B_1,d&lt;V_3 B_2),AND(d&gt;V_4 B_1,d&lt;V_4 B_2),AND(d&gt;V_5 B_1,d&lt;V_5 B_2),AND(d&gt;V_6 B_1,d&lt;V_6 B_2)),d,0)</f>
        <v>43891</v>
      </c>
      <c r="M144" s="106">
        <f>IF(OR(AND(d&gt;V_1 C_1,d&lt;V_1 C_2),AND(d&gt;V_2 C_1,d&lt;V_2 C_2),AND(d&gt;V_3 C_1,d&lt;V_3 C_2),AND(d&gt;V_4 C_1,d&lt;V_4 C_2),AND(d&gt;V_5 C_1,d&lt;V_5 C_2),AND(d&gt;V_6 C_1,d&lt;V_6 C_2)),d,0)</f>
        <v>0</v>
      </c>
      <c r="N144" s="90">
        <f t="shared" ref="N144:N150" si="10">MAX(K144:M144)</f>
        <v>43891</v>
      </c>
      <c r="O144" s="90">
        <f t="shared" si="8"/>
        <v>43891</v>
      </c>
    </row>
    <row r="145" spans="8:15" x14ac:dyDescent="0.2">
      <c r="H145" s="87"/>
      <c r="I145" s="71">
        <f t="shared" si="9"/>
        <v>43892</v>
      </c>
      <c r="J145" s="73"/>
      <c r="K145" s="102">
        <f>IF(OR(AND(d&gt;V_1 A_1,d&lt;V_1 A_2),AND(d&gt;V_2 A_1,d&lt;V_2 A_2),AND(d&gt;V_3 A_1,d&lt;V_3 A_2),AND(d&gt;V_4 A_1,d&lt;V_4 A_2),AND(d&gt;V_5 A_1,d&lt;V_5 A_2),AND(d&gt;V_6 A_1,d&lt;V_6 A_2)),d,0)</f>
        <v>43892</v>
      </c>
      <c r="L145" s="104">
        <f>IF(OR(AND(d&gt;V_1 B_1,d&lt;V_1 B_2),AND(d&gt;V_2 B_1,d&lt;V_2 B_2),AND(d&gt;V_3 B_1,d&lt;V_3 B_2),AND(d&gt;V_4 B_1,d&lt;V_4 B_2),AND(d&gt;V_5 B_1,d&lt;V_5 B_2),AND(d&gt;V_6 B_1,d&lt;V_6 B_2)),d,0)</f>
        <v>0</v>
      </c>
      <c r="M145" s="106">
        <f>IF(OR(AND(d&gt;V_1 C_1,d&lt;V_1 C_2),AND(d&gt;V_2 C_1,d&lt;V_2 C_2),AND(d&gt;V_3 C_1,d&lt;V_3 C_2),AND(d&gt;V_4 C_1,d&lt;V_4 C_2),AND(d&gt;V_5 C_1,d&lt;V_5 C_2),AND(d&gt;V_6 C_1,d&lt;V_6 C_2)),d,0)</f>
        <v>0</v>
      </c>
      <c r="N145" s="90">
        <f t="shared" si="10"/>
        <v>43892</v>
      </c>
      <c r="O145" s="90">
        <f t="shared" si="8"/>
        <v>0</v>
      </c>
    </row>
    <row r="146" spans="8:15" x14ac:dyDescent="0.2">
      <c r="H146" s="87"/>
      <c r="I146" s="71">
        <f t="shared" si="9"/>
        <v>43893</v>
      </c>
      <c r="J146" s="73"/>
      <c r="K146" s="102">
        <f>IF(OR(AND(d&gt;V_1 A_1,d&lt;V_1 A_2),AND(d&gt;V_2 A_1,d&lt;V_2 A_2),AND(d&gt;V_3 A_1,d&lt;V_3 A_2),AND(d&gt;V_4 A_1,d&lt;V_4 A_2),AND(d&gt;V_5 A_1,d&lt;V_5 A_2),AND(d&gt;V_6 A_1,d&lt;V_6 A_2)),d,0)</f>
        <v>43893</v>
      </c>
      <c r="L146" s="104">
        <f>IF(OR(AND(d&gt;V_1 B_1,d&lt;V_1 B_2),AND(d&gt;V_2 B_1,d&lt;V_2 B_2),AND(d&gt;V_3 B_1,d&lt;V_3 B_2),AND(d&gt;V_4 B_1,d&lt;V_4 B_2),AND(d&gt;V_5 B_1,d&lt;V_5 B_2),AND(d&gt;V_6 B_1,d&lt;V_6 B_2)),d,0)</f>
        <v>0</v>
      </c>
      <c r="M146" s="106">
        <f>IF(OR(AND(d&gt;V_1 C_1,d&lt;V_1 C_2),AND(d&gt;V_2 C_1,d&lt;V_2 C_2),AND(d&gt;V_3 C_1,d&lt;V_3 C_2),AND(d&gt;V_4 C_1,d&lt;V_4 C_2),AND(d&gt;V_5 C_1,d&lt;V_5 C_2),AND(d&gt;V_6 C_1,d&lt;V_6 C_2)),d,0)</f>
        <v>0</v>
      </c>
      <c r="N146" s="90">
        <f t="shared" si="10"/>
        <v>43893</v>
      </c>
      <c r="O146" s="90">
        <f t="shared" si="8"/>
        <v>0</v>
      </c>
    </row>
    <row r="147" spans="8:15" x14ac:dyDescent="0.2">
      <c r="H147" s="87"/>
      <c r="I147" s="71">
        <f t="shared" si="9"/>
        <v>43894</v>
      </c>
      <c r="J147" s="73"/>
      <c r="K147" s="102">
        <f>IF(OR(AND(d&gt;V_1 A_1,d&lt;V_1 A_2),AND(d&gt;V_2 A_1,d&lt;V_2 A_2),AND(d&gt;V_3 A_1,d&lt;V_3 A_2),AND(d&gt;V_4 A_1,d&lt;V_4 A_2),AND(d&gt;V_5 A_1,d&lt;V_5 A_2),AND(d&gt;V_6 A_1,d&lt;V_6 A_2)),d,0)</f>
        <v>43894</v>
      </c>
      <c r="L147" s="104">
        <f>IF(OR(AND(d&gt;V_1 B_1,d&lt;V_1 B_2),AND(d&gt;V_2 B_1,d&lt;V_2 B_2),AND(d&gt;V_3 B_1,d&lt;V_3 B_2),AND(d&gt;V_4 B_1,d&lt;V_4 B_2),AND(d&gt;V_5 B_1,d&lt;V_5 B_2),AND(d&gt;V_6 B_1,d&lt;V_6 B_2)),d,0)</f>
        <v>0</v>
      </c>
      <c r="M147" s="106">
        <f>IF(OR(AND(d&gt;V_1 C_1,d&lt;V_1 C_2),AND(d&gt;V_2 C_1,d&lt;V_2 C_2),AND(d&gt;V_3 C_1,d&lt;V_3 C_2),AND(d&gt;V_4 C_1,d&lt;V_4 C_2),AND(d&gt;V_5 C_1,d&lt;V_5 C_2),AND(d&gt;V_6 C_1,d&lt;V_6 C_2)),d,0)</f>
        <v>0</v>
      </c>
      <c r="N147" s="90">
        <f t="shared" si="10"/>
        <v>43894</v>
      </c>
      <c r="O147" s="90">
        <f t="shared" si="8"/>
        <v>0</v>
      </c>
    </row>
    <row r="148" spans="8:15" x14ac:dyDescent="0.2">
      <c r="H148" s="87"/>
      <c r="I148" s="71">
        <f t="shared" si="9"/>
        <v>43895</v>
      </c>
      <c r="J148" s="73"/>
      <c r="K148" s="102">
        <f>IF(OR(AND(d&gt;V_1 A_1,d&lt;V_1 A_2),AND(d&gt;V_2 A_1,d&lt;V_2 A_2),AND(d&gt;V_3 A_1,d&lt;V_3 A_2),AND(d&gt;V_4 A_1,d&lt;V_4 A_2),AND(d&gt;V_5 A_1,d&lt;V_5 A_2),AND(d&gt;V_6 A_1,d&lt;V_6 A_2)),d,0)</f>
        <v>43895</v>
      </c>
      <c r="L148" s="104">
        <f>IF(OR(AND(d&gt;V_1 B_1,d&lt;V_1 B_2),AND(d&gt;V_2 B_1,d&lt;V_2 B_2),AND(d&gt;V_3 B_1,d&lt;V_3 B_2),AND(d&gt;V_4 B_1,d&lt;V_4 B_2),AND(d&gt;V_5 B_1,d&lt;V_5 B_2),AND(d&gt;V_6 B_1,d&lt;V_6 B_2)),d,0)</f>
        <v>0</v>
      </c>
      <c r="M148" s="106">
        <f>IF(OR(AND(d&gt;V_1 C_1,d&lt;V_1 C_2),AND(d&gt;V_2 C_1,d&lt;V_2 C_2),AND(d&gt;V_3 C_1,d&lt;V_3 C_2),AND(d&gt;V_4 C_1,d&lt;V_4 C_2),AND(d&gt;V_5 C_1,d&lt;V_5 C_2),AND(d&gt;V_6 C_1,d&lt;V_6 C_2)),d,0)</f>
        <v>0</v>
      </c>
      <c r="N148" s="90">
        <f t="shared" si="10"/>
        <v>43895</v>
      </c>
      <c r="O148" s="90">
        <f t="shared" si="8"/>
        <v>0</v>
      </c>
    </row>
    <row r="149" spans="8:15" x14ac:dyDescent="0.2">
      <c r="H149" s="87"/>
      <c r="I149" s="71">
        <f t="shared" si="9"/>
        <v>43896</v>
      </c>
      <c r="J149" s="73"/>
      <c r="K149" s="102">
        <f>IF(OR(AND(d&gt;V_1 A_1,d&lt;V_1 A_2),AND(d&gt;V_2 A_1,d&lt;V_2 A_2),AND(d&gt;V_3 A_1,d&lt;V_3 A_2),AND(d&gt;V_4 A_1,d&lt;V_4 A_2),AND(d&gt;V_5 A_1,d&lt;V_5 A_2),AND(d&gt;V_6 A_1,d&lt;V_6 A_2)),d,0)</f>
        <v>43896</v>
      </c>
      <c r="L149" s="104">
        <f>IF(OR(AND(d&gt;V_1 B_1,d&lt;V_1 B_2),AND(d&gt;V_2 B_1,d&lt;V_2 B_2),AND(d&gt;V_3 B_1,d&lt;V_3 B_2),AND(d&gt;V_4 B_1,d&lt;V_4 B_2),AND(d&gt;V_5 B_1,d&lt;V_5 B_2),AND(d&gt;V_6 B_1,d&lt;V_6 B_2)),d,0)</f>
        <v>0</v>
      </c>
      <c r="M149" s="106">
        <f>IF(OR(AND(d&gt;V_1 C_1,d&lt;V_1 C_2),AND(d&gt;V_2 C_1,d&lt;V_2 C_2),AND(d&gt;V_3 C_1,d&lt;V_3 C_2),AND(d&gt;V_4 C_1,d&lt;V_4 C_2),AND(d&gt;V_5 C_1,d&lt;V_5 C_2),AND(d&gt;V_6 C_1,d&lt;V_6 C_2)),d,0)</f>
        <v>0</v>
      </c>
      <c r="N149" s="90">
        <f t="shared" si="10"/>
        <v>43896</v>
      </c>
      <c r="O149" s="90">
        <f t="shared" si="8"/>
        <v>0</v>
      </c>
    </row>
    <row r="150" spans="8:15" x14ac:dyDescent="0.2">
      <c r="H150" s="87"/>
      <c r="I150" s="71">
        <f t="shared" si="9"/>
        <v>43897</v>
      </c>
      <c r="J150" s="73"/>
      <c r="K150" s="102">
        <f>IF(OR(AND(d&gt;V_1 A_1,d&lt;V_1 A_2),AND(d&gt;V_2 A_1,d&lt;V_2 A_2),AND(d&gt;V_3 A_1,d&lt;V_3 A_2),AND(d&gt;V_4 A_1,d&lt;V_4 A_2),AND(d&gt;V_5 A_1,d&lt;V_5 A_2),AND(d&gt;V_6 A_1,d&lt;V_6 A_2)),d,0)</f>
        <v>43897</v>
      </c>
      <c r="L150" s="104">
        <f>IF(OR(AND(d&gt;V_1 B_1,d&lt;V_1 B_2),AND(d&gt;V_2 B_1,d&lt;V_2 B_2),AND(d&gt;V_3 B_1,d&lt;V_3 B_2),AND(d&gt;V_4 B_1,d&lt;V_4 B_2),AND(d&gt;V_5 B_1,d&lt;V_5 B_2),AND(d&gt;V_6 B_1,d&lt;V_6 B_2)),d,0)</f>
        <v>0</v>
      </c>
      <c r="M150" s="106">
        <f>IF(OR(AND(d&gt;V_1 C_1,d&lt;V_1 C_2),AND(d&gt;V_2 C_1,d&lt;V_2 C_2),AND(d&gt;V_3 C_1,d&lt;V_3 C_2),AND(d&gt;V_4 C_1,d&lt;V_4 C_2),AND(d&gt;V_5 C_1,d&lt;V_5 C_2),AND(d&gt;V_6 C_1,d&lt;V_6 C_2)),d,0)</f>
        <v>0</v>
      </c>
      <c r="N150" s="90">
        <f t="shared" si="10"/>
        <v>43897</v>
      </c>
      <c r="O150" s="90">
        <f t="shared" si="8"/>
        <v>0</v>
      </c>
    </row>
    <row r="151" spans="8:15" x14ac:dyDescent="0.2">
      <c r="H151" s="87"/>
      <c r="I151" s="71">
        <f t="shared" si="9"/>
        <v>43898</v>
      </c>
      <c r="J151" s="73"/>
      <c r="K151" s="102">
        <f>IF(OR(AND(d&gt;V_1 A_1,d&lt;V_1 A_2),AND(d&gt;V_2 A_1,d&lt;V_2 A_2),AND(d&gt;V_3 A_1,d&lt;V_3 A_2),AND(d&gt;V_4 A_1,d&lt;V_4 A_2),AND(d&gt;V_5 A_1,d&lt;V_5 A_2),AND(d&gt;V_6 A_1,d&lt;V_6 A_2)),d,0)</f>
        <v>43898</v>
      </c>
      <c r="L151" s="104">
        <f>IF(OR(AND(d&gt;V_1 B_1,d&lt;V_1 B_2),AND(d&gt;V_2 B_1,d&lt;V_2 B_2),AND(d&gt;V_3 B_1,d&lt;V_3 B_2),AND(d&gt;V_4 B_1,d&lt;V_4 B_2),AND(d&gt;V_5 B_1,d&lt;V_5 B_2),AND(d&gt;V_6 B_1,d&lt;V_6 B_2)),d,0)</f>
        <v>0</v>
      </c>
      <c r="M151" s="106">
        <f>IF(OR(AND(d&gt;V_1 C_1,d&lt;V_1 C_2),AND(d&gt;V_2 C_1,d&lt;V_2 C_2),AND(d&gt;V_3 C_1,d&lt;V_3 C_2),AND(d&gt;V_4 C_1,d&lt;V_4 C_2),AND(d&gt;V_5 C_1,d&lt;V_5 C_2),AND(d&gt;V_6 C_1,d&lt;V_6 C_2)),d,0)</f>
        <v>0</v>
      </c>
      <c r="N151" s="92">
        <f t="shared" ref="N151:N202" si="11">MAX(K151:M151)</f>
        <v>43898</v>
      </c>
      <c r="O151" s="90">
        <f t="shared" si="8"/>
        <v>0</v>
      </c>
    </row>
    <row r="152" spans="8:15" x14ac:dyDescent="0.2">
      <c r="H152" s="87"/>
      <c r="I152" s="71">
        <f t="shared" si="9"/>
        <v>43899</v>
      </c>
      <c r="J152" s="73"/>
      <c r="K152" s="102">
        <f>IF(OR(AND(d&gt;V_1 A_1,d&lt;V_1 A_2),AND(d&gt;V_2 A_1,d&lt;V_2 A_2),AND(d&gt;V_3 A_1,d&lt;V_3 A_2),AND(d&gt;V_4 A_1,d&lt;V_4 A_2),AND(d&gt;V_5 A_1,d&lt;V_5 A_2),AND(d&gt;V_6 A_1,d&lt;V_6 A_2)),d,0)</f>
        <v>0</v>
      </c>
      <c r="L152" s="104">
        <f>IF(OR(AND(d&gt;V_1 B_1,d&lt;V_1 B_2),AND(d&gt;V_2 B_1,d&lt;V_2 B_2),AND(d&gt;V_3 B_1,d&lt;V_3 B_2),AND(d&gt;V_4 B_1,d&lt;V_4 B_2),AND(d&gt;V_5 B_1,d&lt;V_5 B_2),AND(d&gt;V_6 B_1,d&lt;V_6 B_2)),d,0)</f>
        <v>0</v>
      </c>
      <c r="M152" s="106">
        <f>IF(OR(AND(d&gt;V_1 C_1,d&lt;V_1 C_2),AND(d&gt;V_2 C_1,d&lt;V_2 C_2),AND(d&gt;V_3 C_1,d&lt;V_3 C_2),AND(d&gt;V_4 C_1,d&lt;V_4 C_2),AND(d&gt;V_5 C_1,d&lt;V_5 C_2),AND(d&gt;V_6 C_1,d&lt;V_6 C_2)),d,0)</f>
        <v>0</v>
      </c>
      <c r="N152" s="92">
        <f t="shared" si="11"/>
        <v>0</v>
      </c>
      <c r="O152" s="90">
        <f t="shared" si="8"/>
        <v>0</v>
      </c>
    </row>
    <row r="153" spans="8:15" x14ac:dyDescent="0.2">
      <c r="H153" s="87"/>
      <c r="I153" s="71">
        <f t="shared" si="9"/>
        <v>43900</v>
      </c>
      <c r="J153" s="73"/>
      <c r="K153" s="102">
        <f>IF(OR(AND(d&gt;V_1 A_1,d&lt;V_1 A_2),AND(d&gt;V_2 A_1,d&lt;V_2 A_2),AND(d&gt;V_3 A_1,d&lt;V_3 A_2),AND(d&gt;V_4 A_1,d&lt;V_4 A_2),AND(d&gt;V_5 A_1,d&lt;V_5 A_2),AND(d&gt;V_6 A_1,d&lt;V_6 A_2)),d,0)</f>
        <v>0</v>
      </c>
      <c r="L153" s="104">
        <f>IF(OR(AND(d&gt;V_1 B_1,d&lt;V_1 B_2),AND(d&gt;V_2 B_1,d&lt;V_2 B_2),AND(d&gt;V_3 B_1,d&lt;V_3 B_2),AND(d&gt;V_4 B_1,d&lt;V_4 B_2),AND(d&gt;V_5 B_1,d&lt;V_5 B_2),AND(d&gt;V_6 B_1,d&lt;V_6 B_2)),d,0)</f>
        <v>0</v>
      </c>
      <c r="M153" s="106">
        <f>IF(OR(AND(d&gt;V_1 C_1,d&lt;V_1 C_2),AND(d&gt;V_2 C_1,d&lt;V_2 C_2),AND(d&gt;V_3 C_1,d&lt;V_3 C_2),AND(d&gt;V_4 C_1,d&lt;V_4 C_2),AND(d&gt;V_5 C_1,d&lt;V_5 C_2),AND(d&gt;V_6 C_1,d&lt;V_6 C_2)),d,0)</f>
        <v>0</v>
      </c>
      <c r="N153" s="92">
        <f t="shared" si="11"/>
        <v>0</v>
      </c>
      <c r="O153" s="90">
        <f t="shared" si="8"/>
        <v>0</v>
      </c>
    </row>
    <row r="154" spans="8:15" x14ac:dyDescent="0.2">
      <c r="H154" s="87"/>
      <c r="I154" s="71">
        <f t="shared" si="9"/>
        <v>43901</v>
      </c>
      <c r="J154" s="73"/>
      <c r="K154" s="102">
        <f>IF(OR(AND(d&gt;V_1 A_1,d&lt;V_1 A_2),AND(d&gt;V_2 A_1,d&lt;V_2 A_2),AND(d&gt;V_3 A_1,d&lt;V_3 A_2),AND(d&gt;V_4 A_1,d&lt;V_4 A_2),AND(d&gt;V_5 A_1,d&lt;V_5 A_2),AND(d&gt;V_6 A_1,d&lt;V_6 A_2)),d,0)</f>
        <v>0</v>
      </c>
      <c r="L154" s="104">
        <f>IF(OR(AND(d&gt;V_1 B_1,d&lt;V_1 B_2),AND(d&gt;V_2 B_1,d&lt;V_2 B_2),AND(d&gt;V_3 B_1,d&lt;V_3 B_2),AND(d&gt;V_4 B_1,d&lt;V_4 B_2),AND(d&gt;V_5 B_1,d&lt;V_5 B_2),AND(d&gt;V_6 B_1,d&lt;V_6 B_2)),d,0)</f>
        <v>0</v>
      </c>
      <c r="M154" s="106">
        <f>IF(OR(AND(d&gt;V_1 C_1,d&lt;V_1 C_2),AND(d&gt;V_2 C_1,d&lt;V_2 C_2),AND(d&gt;V_3 C_1,d&lt;V_3 C_2),AND(d&gt;V_4 C_1,d&lt;V_4 C_2),AND(d&gt;V_5 C_1,d&lt;V_5 C_2),AND(d&gt;V_6 C_1,d&lt;V_6 C_2)),d,0)</f>
        <v>0</v>
      </c>
      <c r="N154" s="92">
        <f t="shared" si="11"/>
        <v>0</v>
      </c>
      <c r="O154" s="90">
        <f t="shared" si="8"/>
        <v>0</v>
      </c>
    </row>
    <row r="155" spans="8:15" x14ac:dyDescent="0.2">
      <c r="H155" s="87"/>
      <c r="I155" s="71">
        <f t="shared" si="9"/>
        <v>43902</v>
      </c>
      <c r="J155" s="73"/>
      <c r="K155" s="102">
        <f>IF(OR(AND(d&gt;V_1 A_1,d&lt;V_1 A_2),AND(d&gt;V_2 A_1,d&lt;V_2 A_2),AND(d&gt;V_3 A_1,d&lt;V_3 A_2),AND(d&gt;V_4 A_1,d&lt;V_4 A_2),AND(d&gt;V_5 A_1,d&lt;V_5 A_2),AND(d&gt;V_6 A_1,d&lt;V_6 A_2)),d,0)</f>
        <v>0</v>
      </c>
      <c r="L155" s="104">
        <f>IF(OR(AND(d&gt;V_1 B_1,d&lt;V_1 B_2),AND(d&gt;V_2 B_1,d&lt;V_2 B_2),AND(d&gt;V_3 B_1,d&lt;V_3 B_2),AND(d&gt;V_4 B_1,d&lt;V_4 B_2),AND(d&gt;V_5 B_1,d&lt;V_5 B_2),AND(d&gt;V_6 B_1,d&lt;V_6 B_2)),d,0)</f>
        <v>0</v>
      </c>
      <c r="M155" s="106">
        <f>IF(OR(AND(d&gt;V_1 C_1,d&lt;V_1 C_2),AND(d&gt;V_2 C_1,d&lt;V_2 C_2),AND(d&gt;V_3 C_1,d&lt;V_3 C_2),AND(d&gt;V_4 C_1,d&lt;V_4 C_2),AND(d&gt;V_5 C_1,d&lt;V_5 C_2),AND(d&gt;V_6 C_1,d&lt;V_6 C_2)),d,0)</f>
        <v>0</v>
      </c>
      <c r="N155" s="92">
        <f t="shared" si="11"/>
        <v>0</v>
      </c>
      <c r="O155" s="90">
        <f t="shared" si="8"/>
        <v>0</v>
      </c>
    </row>
    <row r="156" spans="8:15" x14ac:dyDescent="0.2">
      <c r="H156" s="87"/>
      <c r="I156" s="71">
        <f t="shared" si="9"/>
        <v>43903</v>
      </c>
      <c r="J156" s="73"/>
      <c r="K156" s="102">
        <f>IF(OR(AND(d&gt;V_1 A_1,d&lt;V_1 A_2),AND(d&gt;V_2 A_1,d&lt;V_2 A_2),AND(d&gt;V_3 A_1,d&lt;V_3 A_2),AND(d&gt;V_4 A_1,d&lt;V_4 A_2),AND(d&gt;V_5 A_1,d&lt;V_5 A_2),AND(d&gt;V_6 A_1,d&lt;V_6 A_2)),d,0)</f>
        <v>0</v>
      </c>
      <c r="L156" s="104">
        <f>IF(OR(AND(d&gt;V_1 B_1,d&lt;V_1 B_2),AND(d&gt;V_2 B_1,d&lt;V_2 B_2),AND(d&gt;V_3 B_1,d&lt;V_3 B_2),AND(d&gt;V_4 B_1,d&lt;V_4 B_2),AND(d&gt;V_5 B_1,d&lt;V_5 B_2),AND(d&gt;V_6 B_1,d&lt;V_6 B_2)),d,0)</f>
        <v>0</v>
      </c>
      <c r="M156" s="106">
        <f>IF(OR(AND(d&gt;V_1 C_1,d&lt;V_1 C_2),AND(d&gt;V_2 C_1,d&lt;V_2 C_2),AND(d&gt;V_3 C_1,d&lt;V_3 C_2),AND(d&gt;V_4 C_1,d&lt;V_4 C_2),AND(d&gt;V_5 C_1,d&lt;V_5 C_2),AND(d&gt;V_6 C_1,d&lt;V_6 C_2)),d,0)</f>
        <v>0</v>
      </c>
      <c r="N156" s="92">
        <f t="shared" si="11"/>
        <v>0</v>
      </c>
      <c r="O156" s="90">
        <f t="shared" si="8"/>
        <v>0</v>
      </c>
    </row>
    <row r="157" spans="8:15" x14ac:dyDescent="0.2">
      <c r="H157" s="87"/>
      <c r="I157" s="71">
        <f t="shared" si="9"/>
        <v>43904</v>
      </c>
      <c r="K157" s="102">
        <f>IF(OR(AND(d&gt;V_1 A_1,d&lt;V_1 A_2),AND(d&gt;V_2 A_1,d&lt;V_2 A_2),AND(d&gt;V_3 A_1,d&lt;V_3 A_2),AND(d&gt;V_4 A_1,d&lt;V_4 A_2),AND(d&gt;V_5 A_1,d&lt;V_5 A_2),AND(d&gt;V_6 A_1,d&lt;V_6 A_2)),d,0)</f>
        <v>0</v>
      </c>
      <c r="L157" s="104">
        <f>IF(OR(AND(d&gt;V_1 B_1,d&lt;V_1 B_2),AND(d&gt;V_2 B_1,d&lt;V_2 B_2),AND(d&gt;V_3 B_1,d&lt;V_3 B_2),AND(d&gt;V_4 B_1,d&lt;V_4 B_2),AND(d&gt;V_5 B_1,d&lt;V_5 B_2),AND(d&gt;V_6 B_1,d&lt;V_6 B_2)),d,0)</f>
        <v>0</v>
      </c>
      <c r="M157" s="106">
        <f>IF(OR(AND(d&gt;V_1 C_1,d&lt;V_1 C_2),AND(d&gt;V_2 C_1,d&lt;V_2 C_2),AND(d&gt;V_3 C_1,d&lt;V_3 C_2),AND(d&gt;V_4 C_1,d&lt;V_4 C_2),AND(d&gt;V_5 C_1,d&lt;V_5 C_2),AND(d&gt;V_6 C_1,d&lt;V_6 C_2)),d,0)</f>
        <v>0</v>
      </c>
      <c r="N157" s="92">
        <f t="shared" si="11"/>
        <v>0</v>
      </c>
      <c r="O157" s="90">
        <f t="shared" si="8"/>
        <v>0</v>
      </c>
    </row>
    <row r="158" spans="8:15" x14ac:dyDescent="0.2">
      <c r="H158" s="87"/>
      <c r="I158" s="71">
        <f t="shared" si="9"/>
        <v>43905</v>
      </c>
      <c r="K158" s="102">
        <f>IF(OR(AND(d&gt;V_1 A_1,d&lt;V_1 A_2),AND(d&gt;V_2 A_1,d&lt;V_2 A_2),AND(d&gt;V_3 A_1,d&lt;V_3 A_2),AND(d&gt;V_4 A_1,d&lt;V_4 A_2),AND(d&gt;V_5 A_1,d&lt;V_5 A_2),AND(d&gt;V_6 A_1,d&lt;V_6 A_2)),d,0)</f>
        <v>0</v>
      </c>
      <c r="L158" s="104">
        <f>IF(OR(AND(d&gt;V_1 B_1,d&lt;V_1 B_2),AND(d&gt;V_2 B_1,d&lt;V_2 B_2),AND(d&gt;V_3 B_1,d&lt;V_3 B_2),AND(d&gt;V_4 B_1,d&lt;V_4 B_2),AND(d&gt;V_5 B_1,d&lt;V_5 B_2),AND(d&gt;V_6 B_1,d&lt;V_6 B_2)),d,0)</f>
        <v>0</v>
      </c>
      <c r="M158" s="106">
        <f>IF(OR(AND(d&gt;V_1 C_1,d&lt;V_1 C_2),AND(d&gt;V_2 C_1,d&lt;V_2 C_2),AND(d&gt;V_3 C_1,d&lt;V_3 C_2),AND(d&gt;V_4 C_1,d&lt;V_4 C_2),AND(d&gt;V_5 C_1,d&lt;V_5 C_2),AND(d&gt;V_6 C_1,d&lt;V_6 C_2)),d,0)</f>
        <v>0</v>
      </c>
      <c r="N158" s="92">
        <f t="shared" si="11"/>
        <v>0</v>
      </c>
      <c r="O158" s="90">
        <f t="shared" si="8"/>
        <v>0</v>
      </c>
    </row>
    <row r="159" spans="8:15" x14ac:dyDescent="0.2">
      <c r="H159" s="87"/>
      <c r="I159" s="71">
        <f t="shared" si="9"/>
        <v>43906</v>
      </c>
      <c r="K159" s="102">
        <f>IF(OR(AND(d&gt;V_1 A_1,d&lt;V_1 A_2),AND(d&gt;V_2 A_1,d&lt;V_2 A_2),AND(d&gt;V_3 A_1,d&lt;V_3 A_2),AND(d&gt;V_4 A_1,d&lt;V_4 A_2),AND(d&gt;V_5 A_1,d&lt;V_5 A_2),AND(d&gt;V_6 A_1,d&lt;V_6 A_2)),d,0)</f>
        <v>0</v>
      </c>
      <c r="L159" s="104">
        <f>IF(OR(AND(d&gt;V_1 B_1,d&lt;V_1 B_2),AND(d&gt;V_2 B_1,d&lt;V_2 B_2),AND(d&gt;V_3 B_1,d&lt;V_3 B_2),AND(d&gt;V_4 B_1,d&lt;V_4 B_2),AND(d&gt;V_5 B_1,d&lt;V_5 B_2),AND(d&gt;V_6 B_1,d&lt;V_6 B_2)),d,0)</f>
        <v>0</v>
      </c>
      <c r="M159" s="106">
        <f>IF(OR(AND(d&gt;V_1 C_1,d&lt;V_1 C_2),AND(d&gt;V_2 C_1,d&lt;V_2 C_2),AND(d&gt;V_3 C_1,d&lt;V_3 C_2),AND(d&gt;V_4 C_1,d&lt;V_4 C_2),AND(d&gt;V_5 C_1,d&lt;V_5 C_2),AND(d&gt;V_6 C_1,d&lt;V_6 C_2)),d,0)</f>
        <v>0</v>
      </c>
      <c r="N159" s="92">
        <f t="shared" si="11"/>
        <v>0</v>
      </c>
      <c r="O159" s="90">
        <f t="shared" si="8"/>
        <v>0</v>
      </c>
    </row>
    <row r="160" spans="8:15" x14ac:dyDescent="0.2">
      <c r="H160" s="87"/>
      <c r="I160" s="71">
        <f t="shared" si="9"/>
        <v>43907</v>
      </c>
      <c r="K160" s="102">
        <f>IF(OR(AND(d&gt;V_1 A_1,d&lt;V_1 A_2),AND(d&gt;V_2 A_1,d&lt;V_2 A_2),AND(d&gt;V_3 A_1,d&lt;V_3 A_2),AND(d&gt;V_4 A_1,d&lt;V_4 A_2),AND(d&gt;V_5 A_1,d&lt;V_5 A_2),AND(d&gt;V_6 A_1,d&lt;V_6 A_2)),d,0)</f>
        <v>0</v>
      </c>
      <c r="L160" s="104">
        <f>IF(OR(AND(d&gt;V_1 B_1,d&lt;V_1 B_2),AND(d&gt;V_2 B_1,d&lt;V_2 B_2),AND(d&gt;V_3 B_1,d&lt;V_3 B_2),AND(d&gt;V_4 B_1,d&lt;V_4 B_2),AND(d&gt;V_5 B_1,d&lt;V_5 B_2),AND(d&gt;V_6 B_1,d&lt;V_6 B_2)),d,0)</f>
        <v>0</v>
      </c>
      <c r="M160" s="106">
        <f>IF(OR(AND(d&gt;V_1 C_1,d&lt;V_1 C_2),AND(d&gt;V_2 C_1,d&lt;V_2 C_2),AND(d&gt;V_3 C_1,d&lt;V_3 C_2),AND(d&gt;V_4 C_1,d&lt;V_4 C_2),AND(d&gt;V_5 C_1,d&lt;V_5 C_2),AND(d&gt;V_6 C_1,d&lt;V_6 C_2)),d,0)</f>
        <v>0</v>
      </c>
      <c r="N160" s="92">
        <f t="shared" si="11"/>
        <v>0</v>
      </c>
      <c r="O160" s="90">
        <f t="shared" si="8"/>
        <v>0</v>
      </c>
    </row>
    <row r="161" spans="8:15" x14ac:dyDescent="0.2">
      <c r="H161" s="87"/>
      <c r="I161" s="71">
        <f t="shared" si="9"/>
        <v>43908</v>
      </c>
      <c r="K161" s="102">
        <f>IF(OR(AND(d&gt;V_1 A_1,d&lt;V_1 A_2),AND(d&gt;V_2 A_1,d&lt;V_2 A_2),AND(d&gt;V_3 A_1,d&lt;V_3 A_2),AND(d&gt;V_4 A_1,d&lt;V_4 A_2),AND(d&gt;V_5 A_1,d&lt;V_5 A_2),AND(d&gt;V_6 A_1,d&lt;V_6 A_2)),d,0)</f>
        <v>0</v>
      </c>
      <c r="L161" s="104">
        <f>IF(OR(AND(d&gt;V_1 B_1,d&lt;V_1 B_2),AND(d&gt;V_2 B_1,d&lt;V_2 B_2),AND(d&gt;V_3 B_1,d&lt;V_3 B_2),AND(d&gt;V_4 B_1,d&lt;V_4 B_2),AND(d&gt;V_5 B_1,d&lt;V_5 B_2),AND(d&gt;V_6 B_1,d&lt;V_6 B_2)),d,0)</f>
        <v>0</v>
      </c>
      <c r="M161" s="106">
        <f>IF(OR(AND(d&gt;V_1 C_1,d&lt;V_1 C_2),AND(d&gt;V_2 C_1,d&lt;V_2 C_2),AND(d&gt;V_3 C_1,d&lt;V_3 C_2),AND(d&gt;V_4 C_1,d&lt;V_4 C_2),AND(d&gt;V_5 C_1,d&lt;V_5 C_2),AND(d&gt;V_6 C_1,d&lt;V_6 C_2)),d,0)</f>
        <v>0</v>
      </c>
      <c r="N161" s="92">
        <f t="shared" si="11"/>
        <v>0</v>
      </c>
      <c r="O161" s="90">
        <f t="shared" si="8"/>
        <v>0</v>
      </c>
    </row>
    <row r="162" spans="8:15" x14ac:dyDescent="0.2">
      <c r="H162" s="87"/>
      <c r="I162" s="71">
        <f t="shared" si="9"/>
        <v>43909</v>
      </c>
      <c r="K162" s="102">
        <f>IF(OR(AND(d&gt;V_1 A_1,d&lt;V_1 A_2),AND(d&gt;V_2 A_1,d&lt;V_2 A_2),AND(d&gt;V_3 A_1,d&lt;V_3 A_2),AND(d&gt;V_4 A_1,d&lt;V_4 A_2),AND(d&gt;V_5 A_1,d&lt;V_5 A_2),AND(d&gt;V_6 A_1,d&lt;V_6 A_2)),d,0)</f>
        <v>0</v>
      </c>
      <c r="L162" s="104">
        <f>IF(OR(AND(d&gt;V_1 B_1,d&lt;V_1 B_2),AND(d&gt;V_2 B_1,d&lt;V_2 B_2),AND(d&gt;V_3 B_1,d&lt;V_3 B_2),AND(d&gt;V_4 B_1,d&lt;V_4 B_2),AND(d&gt;V_5 B_1,d&lt;V_5 B_2),AND(d&gt;V_6 B_1,d&lt;V_6 B_2)),d,0)</f>
        <v>0</v>
      </c>
      <c r="M162" s="106">
        <f>IF(OR(AND(d&gt;V_1 C_1,d&lt;V_1 C_2),AND(d&gt;V_2 C_1,d&lt;V_2 C_2),AND(d&gt;V_3 C_1,d&lt;V_3 C_2),AND(d&gt;V_4 C_1,d&lt;V_4 C_2),AND(d&gt;V_5 C_1,d&lt;V_5 C_2),AND(d&gt;V_6 C_1,d&lt;V_6 C_2)),d,0)</f>
        <v>0</v>
      </c>
      <c r="N162" s="92">
        <f t="shared" si="11"/>
        <v>0</v>
      </c>
      <c r="O162" s="90">
        <f t="shared" si="8"/>
        <v>0</v>
      </c>
    </row>
    <row r="163" spans="8:15" x14ac:dyDescent="0.2">
      <c r="H163" s="87"/>
      <c r="I163" s="71">
        <f t="shared" si="9"/>
        <v>43910</v>
      </c>
      <c r="K163" s="102">
        <f>IF(OR(AND(d&gt;V_1 A_1,d&lt;V_1 A_2),AND(d&gt;V_2 A_1,d&lt;V_2 A_2),AND(d&gt;V_3 A_1,d&lt;V_3 A_2),AND(d&gt;V_4 A_1,d&lt;V_4 A_2),AND(d&gt;V_5 A_1,d&lt;V_5 A_2),AND(d&gt;V_6 A_1,d&lt;V_6 A_2)),d,0)</f>
        <v>0</v>
      </c>
      <c r="L163" s="104">
        <f>IF(OR(AND(d&gt;V_1 B_1,d&lt;V_1 B_2),AND(d&gt;V_2 B_1,d&lt;V_2 B_2),AND(d&gt;V_3 B_1,d&lt;V_3 B_2),AND(d&gt;V_4 B_1,d&lt;V_4 B_2),AND(d&gt;V_5 B_1,d&lt;V_5 B_2),AND(d&gt;V_6 B_1,d&lt;V_6 B_2)),d,0)</f>
        <v>0</v>
      </c>
      <c r="M163" s="106">
        <f>IF(OR(AND(d&gt;V_1 C_1,d&lt;V_1 C_2),AND(d&gt;V_2 C_1,d&lt;V_2 C_2),AND(d&gt;V_3 C_1,d&lt;V_3 C_2),AND(d&gt;V_4 C_1,d&lt;V_4 C_2),AND(d&gt;V_5 C_1,d&lt;V_5 C_2),AND(d&gt;V_6 C_1,d&lt;V_6 C_2)),d,0)</f>
        <v>0</v>
      </c>
      <c r="N163" s="92">
        <f t="shared" si="11"/>
        <v>0</v>
      </c>
      <c r="O163" s="90">
        <f t="shared" si="8"/>
        <v>0</v>
      </c>
    </row>
    <row r="164" spans="8:15" x14ac:dyDescent="0.2">
      <c r="H164" s="87"/>
      <c r="I164" s="71">
        <f t="shared" si="9"/>
        <v>43911</v>
      </c>
      <c r="K164" s="102">
        <f>IF(OR(AND(d&gt;V_1 A_1,d&lt;V_1 A_2),AND(d&gt;V_2 A_1,d&lt;V_2 A_2),AND(d&gt;V_3 A_1,d&lt;V_3 A_2),AND(d&gt;V_4 A_1,d&lt;V_4 A_2),AND(d&gt;V_5 A_1,d&lt;V_5 A_2),AND(d&gt;V_6 A_1,d&lt;V_6 A_2)),d,0)</f>
        <v>0</v>
      </c>
      <c r="L164" s="104">
        <f>IF(OR(AND(d&gt;V_1 B_1,d&lt;V_1 B_2),AND(d&gt;V_2 B_1,d&lt;V_2 B_2),AND(d&gt;V_3 B_1,d&lt;V_3 B_2),AND(d&gt;V_4 B_1,d&lt;V_4 B_2),AND(d&gt;V_5 B_1,d&lt;V_5 B_2),AND(d&gt;V_6 B_1,d&lt;V_6 B_2)),d,0)</f>
        <v>0</v>
      </c>
      <c r="M164" s="106">
        <f>IF(OR(AND(d&gt;V_1 C_1,d&lt;V_1 C_2),AND(d&gt;V_2 C_1,d&lt;V_2 C_2),AND(d&gt;V_3 C_1,d&lt;V_3 C_2),AND(d&gt;V_4 C_1,d&lt;V_4 C_2),AND(d&gt;V_5 C_1,d&lt;V_5 C_2),AND(d&gt;V_6 C_1,d&lt;V_6 C_2)),d,0)</f>
        <v>0</v>
      </c>
      <c r="N164" s="92">
        <f t="shared" si="11"/>
        <v>0</v>
      </c>
      <c r="O164" s="90">
        <f t="shared" si="8"/>
        <v>0</v>
      </c>
    </row>
    <row r="165" spans="8:15" x14ac:dyDescent="0.2">
      <c r="H165" s="87"/>
      <c r="I165" s="71">
        <f t="shared" si="9"/>
        <v>43912</v>
      </c>
      <c r="K165" s="102">
        <f>IF(OR(AND(d&gt;V_1 A_1,d&lt;V_1 A_2),AND(d&gt;V_2 A_1,d&lt;V_2 A_2),AND(d&gt;V_3 A_1,d&lt;V_3 A_2),AND(d&gt;V_4 A_1,d&lt;V_4 A_2),AND(d&gt;V_5 A_1,d&lt;V_5 A_2),AND(d&gt;V_6 A_1,d&lt;V_6 A_2)),d,0)</f>
        <v>0</v>
      </c>
      <c r="L165" s="104">
        <f>IF(OR(AND(d&gt;V_1 B_1,d&lt;V_1 B_2),AND(d&gt;V_2 B_1,d&lt;V_2 B_2),AND(d&gt;V_3 B_1,d&lt;V_3 B_2),AND(d&gt;V_4 B_1,d&lt;V_4 B_2),AND(d&gt;V_5 B_1,d&lt;V_5 B_2),AND(d&gt;V_6 B_1,d&lt;V_6 B_2)),d,0)</f>
        <v>0</v>
      </c>
      <c r="M165" s="106">
        <f>IF(OR(AND(d&gt;V_1 C_1,d&lt;V_1 C_2),AND(d&gt;V_2 C_1,d&lt;V_2 C_2),AND(d&gt;V_3 C_1,d&lt;V_3 C_2),AND(d&gt;V_4 C_1,d&lt;V_4 C_2),AND(d&gt;V_5 C_1,d&lt;V_5 C_2),AND(d&gt;V_6 C_1,d&lt;V_6 C_2)),d,0)</f>
        <v>0</v>
      </c>
      <c r="N165" s="92">
        <f t="shared" si="11"/>
        <v>0</v>
      </c>
      <c r="O165" s="90">
        <f t="shared" si="8"/>
        <v>0</v>
      </c>
    </row>
    <row r="166" spans="8:15" x14ac:dyDescent="0.2">
      <c r="H166" s="87"/>
      <c r="I166" s="71">
        <f t="shared" si="9"/>
        <v>43913</v>
      </c>
      <c r="K166" s="102">
        <f>IF(OR(AND(d&gt;V_1 A_1,d&lt;V_1 A_2),AND(d&gt;V_2 A_1,d&lt;V_2 A_2),AND(d&gt;V_3 A_1,d&lt;V_3 A_2),AND(d&gt;V_4 A_1,d&lt;V_4 A_2),AND(d&gt;V_5 A_1,d&lt;V_5 A_2),AND(d&gt;V_6 A_1,d&lt;V_6 A_2)),d,0)</f>
        <v>0</v>
      </c>
      <c r="L166" s="104">
        <f>IF(OR(AND(d&gt;V_1 B_1,d&lt;V_1 B_2),AND(d&gt;V_2 B_1,d&lt;V_2 B_2),AND(d&gt;V_3 B_1,d&lt;V_3 B_2),AND(d&gt;V_4 B_1,d&lt;V_4 B_2),AND(d&gt;V_5 B_1,d&lt;V_5 B_2),AND(d&gt;V_6 B_1,d&lt;V_6 B_2)),d,0)</f>
        <v>0</v>
      </c>
      <c r="M166" s="106">
        <f>IF(OR(AND(d&gt;V_1 C_1,d&lt;V_1 C_2),AND(d&gt;V_2 C_1,d&lt;V_2 C_2),AND(d&gt;V_3 C_1,d&lt;V_3 C_2),AND(d&gt;V_4 C_1,d&lt;V_4 C_2),AND(d&gt;V_5 C_1,d&lt;V_5 C_2),AND(d&gt;V_6 C_1,d&lt;V_6 C_2)),d,0)</f>
        <v>0</v>
      </c>
      <c r="N166" s="92">
        <f t="shared" si="11"/>
        <v>0</v>
      </c>
      <c r="O166" s="90">
        <f t="shared" si="8"/>
        <v>0</v>
      </c>
    </row>
    <row r="167" spans="8:15" x14ac:dyDescent="0.2">
      <c r="H167" s="87"/>
      <c r="I167" s="71">
        <f t="shared" si="9"/>
        <v>43914</v>
      </c>
      <c r="K167" s="102">
        <f>IF(OR(AND(d&gt;V_1 A_1,d&lt;V_1 A_2),AND(d&gt;V_2 A_1,d&lt;V_2 A_2),AND(d&gt;V_3 A_1,d&lt;V_3 A_2),AND(d&gt;V_4 A_1,d&lt;V_4 A_2),AND(d&gt;V_5 A_1,d&lt;V_5 A_2),AND(d&gt;V_6 A_1,d&lt;V_6 A_2)),d,0)</f>
        <v>0</v>
      </c>
      <c r="L167" s="104">
        <f>IF(OR(AND(d&gt;V_1 B_1,d&lt;V_1 B_2),AND(d&gt;V_2 B_1,d&lt;V_2 B_2),AND(d&gt;V_3 B_1,d&lt;V_3 B_2),AND(d&gt;V_4 B_1,d&lt;V_4 B_2),AND(d&gt;V_5 B_1,d&lt;V_5 B_2),AND(d&gt;V_6 B_1,d&lt;V_6 B_2)),d,0)</f>
        <v>0</v>
      </c>
      <c r="M167" s="106">
        <f>IF(OR(AND(d&gt;V_1 C_1,d&lt;V_1 C_2),AND(d&gt;V_2 C_1,d&lt;V_2 C_2),AND(d&gt;V_3 C_1,d&lt;V_3 C_2),AND(d&gt;V_4 C_1,d&lt;V_4 C_2),AND(d&gt;V_5 C_1,d&lt;V_5 C_2),AND(d&gt;V_6 C_1,d&lt;V_6 C_2)),d,0)</f>
        <v>0</v>
      </c>
      <c r="N167" s="92">
        <f t="shared" si="11"/>
        <v>0</v>
      </c>
      <c r="O167" s="90">
        <f t="shared" si="8"/>
        <v>0</v>
      </c>
    </row>
    <row r="168" spans="8:15" x14ac:dyDescent="0.2">
      <c r="H168" s="87"/>
      <c r="I168" s="71">
        <f t="shared" si="9"/>
        <v>43915</v>
      </c>
      <c r="K168" s="102">
        <f>IF(OR(AND(d&gt;V_1 A_1,d&lt;V_1 A_2),AND(d&gt;V_2 A_1,d&lt;V_2 A_2),AND(d&gt;V_3 A_1,d&lt;V_3 A_2),AND(d&gt;V_4 A_1,d&lt;V_4 A_2),AND(d&gt;V_5 A_1,d&lt;V_5 A_2),AND(d&gt;V_6 A_1,d&lt;V_6 A_2)),d,0)</f>
        <v>0</v>
      </c>
      <c r="L168" s="104">
        <f>IF(OR(AND(d&gt;V_1 B_1,d&lt;V_1 B_2),AND(d&gt;V_2 B_1,d&lt;V_2 B_2),AND(d&gt;V_3 B_1,d&lt;V_3 B_2),AND(d&gt;V_4 B_1,d&lt;V_4 B_2),AND(d&gt;V_5 B_1,d&lt;V_5 B_2),AND(d&gt;V_6 B_1,d&lt;V_6 B_2)),d,0)</f>
        <v>0</v>
      </c>
      <c r="M168" s="106">
        <f>IF(OR(AND(d&gt;V_1 C_1,d&lt;V_1 C_2),AND(d&gt;V_2 C_1,d&lt;V_2 C_2),AND(d&gt;V_3 C_1,d&lt;V_3 C_2),AND(d&gt;V_4 C_1,d&lt;V_4 C_2),AND(d&gt;V_5 C_1,d&lt;V_5 C_2),AND(d&gt;V_6 C_1,d&lt;V_6 C_2)),d,0)</f>
        <v>0</v>
      </c>
      <c r="N168" s="92">
        <f t="shared" si="11"/>
        <v>0</v>
      </c>
      <c r="O168" s="90">
        <f t="shared" si="8"/>
        <v>0</v>
      </c>
    </row>
    <row r="169" spans="8:15" x14ac:dyDescent="0.2">
      <c r="H169" s="87"/>
      <c r="I169" s="71">
        <f t="shared" si="9"/>
        <v>43916</v>
      </c>
      <c r="K169" s="102">
        <f>IF(OR(AND(d&gt;V_1 A_1,d&lt;V_1 A_2),AND(d&gt;V_2 A_1,d&lt;V_2 A_2),AND(d&gt;V_3 A_1,d&lt;V_3 A_2),AND(d&gt;V_4 A_1,d&lt;V_4 A_2),AND(d&gt;V_5 A_1,d&lt;V_5 A_2),AND(d&gt;V_6 A_1,d&lt;V_6 A_2)),d,0)</f>
        <v>0</v>
      </c>
      <c r="L169" s="104">
        <f>IF(OR(AND(d&gt;V_1 B_1,d&lt;V_1 B_2),AND(d&gt;V_2 B_1,d&lt;V_2 B_2),AND(d&gt;V_3 B_1,d&lt;V_3 B_2),AND(d&gt;V_4 B_1,d&lt;V_4 B_2),AND(d&gt;V_5 B_1,d&lt;V_5 B_2),AND(d&gt;V_6 B_1,d&lt;V_6 B_2)),d,0)</f>
        <v>0</v>
      </c>
      <c r="M169" s="106">
        <f>IF(OR(AND(d&gt;V_1 C_1,d&lt;V_1 C_2),AND(d&gt;V_2 C_1,d&lt;V_2 C_2),AND(d&gt;V_3 C_1,d&lt;V_3 C_2),AND(d&gt;V_4 C_1,d&lt;V_4 C_2),AND(d&gt;V_5 C_1,d&lt;V_5 C_2),AND(d&gt;V_6 C_1,d&lt;V_6 C_2)),d,0)</f>
        <v>0</v>
      </c>
      <c r="N169" s="92">
        <f t="shared" si="11"/>
        <v>0</v>
      </c>
      <c r="O169" s="90">
        <f t="shared" si="8"/>
        <v>0</v>
      </c>
    </row>
    <row r="170" spans="8:15" x14ac:dyDescent="0.2">
      <c r="H170" s="87"/>
      <c r="I170" s="71">
        <f t="shared" si="9"/>
        <v>43917</v>
      </c>
      <c r="K170" s="102">
        <f>IF(OR(AND(d&gt;V_1 A_1,d&lt;V_1 A_2),AND(d&gt;V_2 A_1,d&lt;V_2 A_2),AND(d&gt;V_3 A_1,d&lt;V_3 A_2),AND(d&gt;V_4 A_1,d&lt;V_4 A_2),AND(d&gt;V_5 A_1,d&lt;V_5 A_2),AND(d&gt;V_6 A_1,d&lt;V_6 A_2)),d,0)</f>
        <v>0</v>
      </c>
      <c r="L170" s="104">
        <f>IF(OR(AND(d&gt;V_1 B_1,d&lt;V_1 B_2),AND(d&gt;V_2 B_1,d&lt;V_2 B_2),AND(d&gt;V_3 B_1,d&lt;V_3 B_2),AND(d&gt;V_4 B_1,d&lt;V_4 B_2),AND(d&gt;V_5 B_1,d&lt;V_5 B_2),AND(d&gt;V_6 B_1,d&lt;V_6 B_2)),d,0)</f>
        <v>0</v>
      </c>
      <c r="M170" s="106">
        <f>IF(OR(AND(d&gt;V_1 C_1,d&lt;V_1 C_2),AND(d&gt;V_2 C_1,d&lt;V_2 C_2),AND(d&gt;V_3 C_1,d&lt;V_3 C_2),AND(d&gt;V_4 C_1,d&lt;V_4 C_2),AND(d&gt;V_5 C_1,d&lt;V_5 C_2),AND(d&gt;V_6 C_1,d&lt;V_6 C_2)),d,0)</f>
        <v>0</v>
      </c>
      <c r="N170" s="92">
        <f t="shared" si="11"/>
        <v>0</v>
      </c>
      <c r="O170" s="90">
        <f t="shared" si="8"/>
        <v>0</v>
      </c>
    </row>
    <row r="171" spans="8:15" x14ac:dyDescent="0.2">
      <c r="H171" s="87"/>
      <c r="I171" s="71">
        <f t="shared" si="9"/>
        <v>43918</v>
      </c>
      <c r="K171" s="102">
        <f>IF(OR(AND(d&gt;V_1 A_1,d&lt;V_1 A_2),AND(d&gt;V_2 A_1,d&lt;V_2 A_2),AND(d&gt;V_3 A_1,d&lt;V_3 A_2),AND(d&gt;V_4 A_1,d&lt;V_4 A_2),AND(d&gt;V_5 A_1,d&lt;V_5 A_2),AND(d&gt;V_6 A_1,d&lt;V_6 A_2)),d,0)</f>
        <v>0</v>
      </c>
      <c r="L171" s="104">
        <f>IF(OR(AND(d&gt;V_1 B_1,d&lt;V_1 B_2),AND(d&gt;V_2 B_1,d&lt;V_2 B_2),AND(d&gt;V_3 B_1,d&lt;V_3 B_2),AND(d&gt;V_4 B_1,d&lt;V_4 B_2),AND(d&gt;V_5 B_1,d&lt;V_5 B_2),AND(d&gt;V_6 B_1,d&lt;V_6 B_2)),d,0)</f>
        <v>0</v>
      </c>
      <c r="M171" s="106">
        <f>IF(OR(AND(d&gt;V_1 C_1,d&lt;V_1 C_2),AND(d&gt;V_2 C_1,d&lt;V_2 C_2),AND(d&gt;V_3 C_1,d&lt;V_3 C_2),AND(d&gt;V_4 C_1,d&lt;V_4 C_2),AND(d&gt;V_5 C_1,d&lt;V_5 C_2),AND(d&gt;V_6 C_1,d&lt;V_6 C_2)),d,0)</f>
        <v>0</v>
      </c>
      <c r="N171" s="92">
        <f t="shared" si="11"/>
        <v>0</v>
      </c>
      <c r="O171" s="90">
        <f t="shared" si="8"/>
        <v>0</v>
      </c>
    </row>
    <row r="172" spans="8:15" x14ac:dyDescent="0.2">
      <c r="H172" s="87"/>
      <c r="I172" s="71">
        <f t="shared" si="9"/>
        <v>43919</v>
      </c>
      <c r="K172" s="102">
        <f>IF(OR(AND(d&gt;V_1 A_1,d&lt;V_1 A_2),AND(d&gt;V_2 A_1,d&lt;V_2 A_2),AND(d&gt;V_3 A_1,d&lt;V_3 A_2),AND(d&gt;V_4 A_1,d&lt;V_4 A_2),AND(d&gt;V_5 A_1,d&lt;V_5 A_2),AND(d&gt;V_6 A_1,d&lt;V_6 A_2)),d,0)</f>
        <v>0</v>
      </c>
      <c r="L172" s="104">
        <f>IF(OR(AND(d&gt;V_1 B_1,d&lt;V_1 B_2),AND(d&gt;V_2 B_1,d&lt;V_2 B_2),AND(d&gt;V_3 B_1,d&lt;V_3 B_2),AND(d&gt;V_4 B_1,d&lt;V_4 B_2),AND(d&gt;V_5 B_1,d&lt;V_5 B_2),AND(d&gt;V_6 B_1,d&lt;V_6 B_2)),d,0)</f>
        <v>0</v>
      </c>
      <c r="M172" s="106">
        <f>IF(OR(AND(d&gt;V_1 C_1,d&lt;V_1 C_2),AND(d&gt;V_2 C_1,d&lt;V_2 C_2),AND(d&gt;V_3 C_1,d&lt;V_3 C_2),AND(d&gt;V_4 C_1,d&lt;V_4 C_2),AND(d&gt;V_5 C_1,d&lt;V_5 C_2),AND(d&gt;V_6 C_1,d&lt;V_6 C_2)),d,0)</f>
        <v>0</v>
      </c>
      <c r="N172" s="92">
        <f t="shared" si="11"/>
        <v>0</v>
      </c>
      <c r="O172" s="90">
        <f t="shared" si="8"/>
        <v>0</v>
      </c>
    </row>
    <row r="173" spans="8:15" x14ac:dyDescent="0.2">
      <c r="H173" s="87"/>
      <c r="I173" s="71">
        <f t="shared" si="9"/>
        <v>43920</v>
      </c>
      <c r="K173" s="102">
        <f>IF(OR(AND(d&gt;V_1 A_1,d&lt;V_1 A_2),AND(d&gt;V_2 A_1,d&lt;V_2 A_2),AND(d&gt;V_3 A_1,d&lt;V_3 A_2),AND(d&gt;V_4 A_1,d&lt;V_4 A_2),AND(d&gt;V_5 A_1,d&lt;V_5 A_2),AND(d&gt;V_6 A_1,d&lt;V_6 A_2)),d,0)</f>
        <v>0</v>
      </c>
      <c r="L173" s="104">
        <f>IF(OR(AND(d&gt;V_1 B_1,d&lt;V_1 B_2),AND(d&gt;V_2 B_1,d&lt;V_2 B_2),AND(d&gt;V_3 B_1,d&lt;V_3 B_2),AND(d&gt;V_4 B_1,d&lt;V_4 B_2),AND(d&gt;V_5 B_1,d&lt;V_5 B_2),AND(d&gt;V_6 B_1,d&lt;V_6 B_2)),d,0)</f>
        <v>0</v>
      </c>
      <c r="M173" s="106">
        <f>IF(OR(AND(d&gt;V_1 C_1,d&lt;V_1 C_2),AND(d&gt;V_2 C_1,d&lt;V_2 C_2),AND(d&gt;V_3 C_1,d&lt;V_3 C_2),AND(d&gt;V_4 C_1,d&lt;V_4 C_2),AND(d&gt;V_5 C_1,d&lt;V_5 C_2),AND(d&gt;V_6 C_1,d&lt;V_6 C_2)),d,0)</f>
        <v>0</v>
      </c>
      <c r="N173" s="92">
        <f t="shared" si="11"/>
        <v>0</v>
      </c>
      <c r="O173" s="90">
        <f t="shared" si="8"/>
        <v>0</v>
      </c>
    </row>
    <row r="174" spans="8:15" x14ac:dyDescent="0.2">
      <c r="H174" s="87"/>
      <c r="I174" s="71">
        <f t="shared" si="9"/>
        <v>43921</v>
      </c>
      <c r="K174" s="102">
        <f>IF(OR(AND(d&gt;V_1 A_1,d&lt;V_1 A_2),AND(d&gt;V_2 A_1,d&lt;V_2 A_2),AND(d&gt;V_3 A_1,d&lt;V_3 A_2),AND(d&gt;V_4 A_1,d&lt;V_4 A_2),AND(d&gt;V_5 A_1,d&lt;V_5 A_2),AND(d&gt;V_6 A_1,d&lt;V_6 A_2)),d,0)</f>
        <v>0</v>
      </c>
      <c r="L174" s="104">
        <f>IF(OR(AND(d&gt;V_1 B_1,d&lt;V_1 B_2),AND(d&gt;V_2 B_1,d&lt;V_2 B_2),AND(d&gt;V_3 B_1,d&lt;V_3 B_2),AND(d&gt;V_4 B_1,d&lt;V_4 B_2),AND(d&gt;V_5 B_1,d&lt;V_5 B_2),AND(d&gt;V_6 B_1,d&lt;V_6 B_2)),d,0)</f>
        <v>0</v>
      </c>
      <c r="M174" s="106">
        <f>IF(OR(AND(d&gt;V_1 C_1,d&lt;V_1 C_2),AND(d&gt;V_2 C_1,d&lt;V_2 C_2),AND(d&gt;V_3 C_1,d&lt;V_3 C_2),AND(d&gt;V_4 C_1,d&lt;V_4 C_2),AND(d&gt;V_5 C_1,d&lt;V_5 C_2),AND(d&gt;V_6 C_1,d&lt;V_6 C_2)),d,0)</f>
        <v>0</v>
      </c>
      <c r="N174" s="92">
        <f t="shared" si="11"/>
        <v>0</v>
      </c>
      <c r="O174" s="90">
        <f t="shared" si="8"/>
        <v>0</v>
      </c>
    </row>
    <row r="175" spans="8:15" x14ac:dyDescent="0.2">
      <c r="H175" s="87"/>
      <c r="I175" s="71">
        <f t="shared" si="9"/>
        <v>43922</v>
      </c>
      <c r="K175" s="102">
        <f>IF(OR(AND(d&gt;V_1 A_1,d&lt;V_1 A_2),AND(d&gt;V_2 A_1,d&lt;V_2 A_2),AND(d&gt;V_3 A_1,d&lt;V_3 A_2),AND(d&gt;V_4 A_1,d&lt;V_4 A_2),AND(d&gt;V_5 A_1,d&lt;V_5 A_2),AND(d&gt;V_6 A_1,d&lt;V_6 A_2)),d,0)</f>
        <v>0</v>
      </c>
      <c r="L175" s="104">
        <f>IF(OR(AND(d&gt;V_1 B_1,d&lt;V_1 B_2),AND(d&gt;V_2 B_1,d&lt;V_2 B_2),AND(d&gt;V_3 B_1,d&lt;V_3 B_2),AND(d&gt;V_4 B_1,d&lt;V_4 B_2),AND(d&gt;V_5 B_1,d&lt;V_5 B_2),AND(d&gt;V_6 B_1,d&lt;V_6 B_2)),d,0)</f>
        <v>0</v>
      </c>
      <c r="M175" s="106">
        <f>IF(OR(AND(d&gt;V_1 C_1,d&lt;V_1 C_2),AND(d&gt;V_2 C_1,d&lt;V_2 C_2),AND(d&gt;V_3 C_1,d&lt;V_3 C_2),AND(d&gt;V_4 C_1,d&lt;V_4 C_2),AND(d&gt;V_5 C_1,d&lt;V_5 C_2),AND(d&gt;V_6 C_1,d&lt;V_6 C_2)),d,0)</f>
        <v>0</v>
      </c>
      <c r="N175" s="92">
        <f t="shared" si="11"/>
        <v>0</v>
      </c>
      <c r="O175" s="90">
        <f t="shared" si="8"/>
        <v>0</v>
      </c>
    </row>
    <row r="176" spans="8:15" x14ac:dyDescent="0.2">
      <c r="H176" s="87"/>
      <c r="I176" s="71">
        <f t="shared" si="9"/>
        <v>43923</v>
      </c>
      <c r="K176" s="102">
        <f>IF(OR(AND(d&gt;V_1 A_1,d&lt;V_1 A_2),AND(d&gt;V_2 A_1,d&lt;V_2 A_2),AND(d&gt;V_3 A_1,d&lt;V_3 A_2),AND(d&gt;V_4 A_1,d&lt;V_4 A_2),AND(d&gt;V_5 A_1,d&lt;V_5 A_2),AND(d&gt;V_6 A_1,d&lt;V_6 A_2)),d,0)</f>
        <v>0</v>
      </c>
      <c r="L176" s="104">
        <f>IF(OR(AND(d&gt;V_1 B_1,d&lt;V_1 B_2),AND(d&gt;V_2 B_1,d&lt;V_2 B_2),AND(d&gt;V_3 B_1,d&lt;V_3 B_2),AND(d&gt;V_4 B_1,d&lt;V_4 B_2),AND(d&gt;V_5 B_1,d&lt;V_5 B_2),AND(d&gt;V_6 B_1,d&lt;V_6 B_2)),d,0)</f>
        <v>0</v>
      </c>
      <c r="M176" s="106">
        <f>IF(OR(AND(d&gt;V_1 C_1,d&lt;V_1 C_2),AND(d&gt;V_2 C_1,d&lt;V_2 C_2),AND(d&gt;V_3 C_1,d&lt;V_3 C_2),AND(d&gt;V_4 C_1,d&lt;V_4 C_2),AND(d&gt;V_5 C_1,d&lt;V_5 C_2),AND(d&gt;V_6 C_1,d&lt;V_6 C_2)),d,0)</f>
        <v>0</v>
      </c>
      <c r="N176" s="92">
        <f t="shared" si="11"/>
        <v>0</v>
      </c>
      <c r="O176" s="90">
        <f t="shared" si="8"/>
        <v>0</v>
      </c>
    </row>
    <row r="177" spans="8:15" x14ac:dyDescent="0.2">
      <c r="H177" s="87"/>
      <c r="I177" s="71">
        <f t="shared" si="9"/>
        <v>43924</v>
      </c>
      <c r="K177" s="102">
        <f>IF(OR(AND(d&gt;V_1 A_1,d&lt;V_1 A_2),AND(d&gt;V_2 A_1,d&lt;V_2 A_2),AND(d&gt;V_3 A_1,d&lt;V_3 A_2),AND(d&gt;V_4 A_1,d&lt;V_4 A_2),AND(d&gt;V_5 A_1,d&lt;V_5 A_2),AND(d&gt;V_6 A_1,d&lt;V_6 A_2)),d,0)</f>
        <v>0</v>
      </c>
      <c r="L177" s="104">
        <f>IF(OR(AND(d&gt;V_1 B_1,d&lt;V_1 B_2),AND(d&gt;V_2 B_1,d&lt;V_2 B_2),AND(d&gt;V_3 B_1,d&lt;V_3 B_2),AND(d&gt;V_4 B_1,d&lt;V_4 B_2),AND(d&gt;V_5 B_1,d&lt;V_5 B_2),AND(d&gt;V_6 B_1,d&lt;V_6 B_2)),d,0)</f>
        <v>0</v>
      </c>
      <c r="M177" s="106">
        <f>IF(OR(AND(d&gt;V_1 C_1,d&lt;V_1 C_2),AND(d&gt;V_2 C_1,d&lt;V_2 C_2),AND(d&gt;V_3 C_1,d&lt;V_3 C_2),AND(d&gt;V_4 C_1,d&lt;V_4 C_2),AND(d&gt;V_5 C_1,d&lt;V_5 C_2),AND(d&gt;V_6 C_1,d&lt;V_6 C_2)),d,0)</f>
        <v>0</v>
      </c>
      <c r="N177" s="92">
        <f t="shared" si="11"/>
        <v>0</v>
      </c>
      <c r="O177" s="90">
        <f t="shared" si="8"/>
        <v>0</v>
      </c>
    </row>
    <row r="178" spans="8:15" x14ac:dyDescent="0.2">
      <c r="H178" s="87"/>
      <c r="I178" s="71">
        <f t="shared" si="9"/>
        <v>43925</v>
      </c>
      <c r="K178" s="102">
        <f>IF(OR(AND(d&gt;V_1 A_1,d&lt;V_1 A_2),AND(d&gt;V_2 A_1,d&lt;V_2 A_2),AND(d&gt;V_3 A_1,d&lt;V_3 A_2),AND(d&gt;V_4 A_1,d&lt;V_4 A_2),AND(d&gt;V_5 A_1,d&lt;V_5 A_2),AND(d&gt;V_6 A_1,d&lt;V_6 A_2)),d,0)</f>
        <v>0</v>
      </c>
      <c r="L178" s="104">
        <f>IF(OR(AND(d&gt;V_1 B_1,d&lt;V_1 B_2),AND(d&gt;V_2 B_1,d&lt;V_2 B_2),AND(d&gt;V_3 B_1,d&lt;V_3 B_2),AND(d&gt;V_4 B_1,d&lt;V_4 B_2),AND(d&gt;V_5 B_1,d&lt;V_5 B_2),AND(d&gt;V_6 B_1,d&lt;V_6 B_2)),d,0)</f>
        <v>0</v>
      </c>
      <c r="M178" s="106">
        <f>IF(OR(AND(d&gt;V_1 C_1,d&lt;V_1 C_2),AND(d&gt;V_2 C_1,d&lt;V_2 C_2),AND(d&gt;V_3 C_1,d&lt;V_3 C_2),AND(d&gt;V_4 C_1,d&lt;V_4 C_2),AND(d&gt;V_5 C_1,d&lt;V_5 C_2),AND(d&gt;V_6 C_1,d&lt;V_6 C_2)),d,0)</f>
        <v>0</v>
      </c>
      <c r="N178" s="92">
        <f t="shared" si="11"/>
        <v>0</v>
      </c>
      <c r="O178" s="90">
        <f t="shared" si="8"/>
        <v>0</v>
      </c>
    </row>
    <row r="179" spans="8:15" x14ac:dyDescent="0.2">
      <c r="H179" s="87"/>
      <c r="I179" s="71">
        <f t="shared" si="9"/>
        <v>43926</v>
      </c>
      <c r="K179" s="102">
        <f>IF(OR(AND(d&gt;V_1 A_1,d&lt;V_1 A_2),AND(d&gt;V_2 A_1,d&lt;V_2 A_2),AND(d&gt;V_3 A_1,d&lt;V_3 A_2),AND(d&gt;V_4 A_1,d&lt;V_4 A_2),AND(d&gt;V_5 A_1,d&lt;V_5 A_2),AND(d&gt;V_6 A_1,d&lt;V_6 A_2)),d,0)</f>
        <v>0</v>
      </c>
      <c r="L179" s="104">
        <f>IF(OR(AND(d&gt;V_1 B_1,d&lt;V_1 B_2),AND(d&gt;V_2 B_1,d&lt;V_2 B_2),AND(d&gt;V_3 B_1,d&lt;V_3 B_2),AND(d&gt;V_4 B_1,d&lt;V_4 B_2),AND(d&gt;V_5 B_1,d&lt;V_5 B_2),AND(d&gt;V_6 B_1,d&lt;V_6 B_2)),d,0)</f>
        <v>0</v>
      </c>
      <c r="M179" s="106">
        <f>IF(OR(AND(d&gt;V_1 C_1,d&lt;V_1 C_2),AND(d&gt;V_2 C_1,d&lt;V_2 C_2),AND(d&gt;V_3 C_1,d&lt;V_3 C_2),AND(d&gt;V_4 C_1,d&lt;V_4 C_2),AND(d&gt;V_5 C_1,d&lt;V_5 C_2),AND(d&gt;V_6 C_1,d&lt;V_6 C_2)),d,0)</f>
        <v>43926</v>
      </c>
      <c r="N179" s="92">
        <f t="shared" si="11"/>
        <v>43926</v>
      </c>
      <c r="O179" s="90">
        <f t="shared" si="8"/>
        <v>0</v>
      </c>
    </row>
    <row r="180" spans="8:15" x14ac:dyDescent="0.2">
      <c r="H180" s="87"/>
      <c r="I180" s="71">
        <f t="shared" si="9"/>
        <v>43927</v>
      </c>
      <c r="K180" s="102">
        <f>IF(OR(AND(d&gt;V_1 A_1,d&lt;V_1 A_2),AND(d&gt;V_2 A_1,d&lt;V_2 A_2),AND(d&gt;V_3 A_1,d&lt;V_3 A_2),AND(d&gt;V_4 A_1,d&lt;V_4 A_2),AND(d&gt;V_5 A_1,d&lt;V_5 A_2),AND(d&gt;V_6 A_1,d&lt;V_6 A_2)),d,0)</f>
        <v>0</v>
      </c>
      <c r="L180" s="104">
        <f>IF(OR(AND(d&gt;V_1 B_1,d&lt;V_1 B_2),AND(d&gt;V_2 B_1,d&lt;V_2 B_2),AND(d&gt;V_3 B_1,d&lt;V_3 B_2),AND(d&gt;V_4 B_1,d&lt;V_4 B_2),AND(d&gt;V_5 B_1,d&lt;V_5 B_2),AND(d&gt;V_6 B_1,d&lt;V_6 B_2)),d,0)</f>
        <v>0</v>
      </c>
      <c r="M180" s="106">
        <f>IF(OR(AND(d&gt;V_1 C_1,d&lt;V_1 C_2),AND(d&gt;V_2 C_1,d&lt;V_2 C_2),AND(d&gt;V_3 C_1,d&lt;V_3 C_2),AND(d&gt;V_4 C_1,d&lt;V_4 C_2),AND(d&gt;V_5 C_1,d&lt;V_5 C_2),AND(d&gt;V_6 C_1,d&lt;V_6 C_2)),d,0)</f>
        <v>43927</v>
      </c>
      <c r="N180" s="92">
        <f t="shared" si="11"/>
        <v>43927</v>
      </c>
      <c r="O180" s="90">
        <f t="shared" si="8"/>
        <v>0</v>
      </c>
    </row>
    <row r="181" spans="8:15" x14ac:dyDescent="0.2">
      <c r="H181" s="87"/>
      <c r="I181" s="71">
        <f t="shared" si="9"/>
        <v>43928</v>
      </c>
      <c r="K181" s="102">
        <f>IF(OR(AND(d&gt;V_1 A_1,d&lt;V_1 A_2),AND(d&gt;V_2 A_1,d&lt;V_2 A_2),AND(d&gt;V_3 A_1,d&lt;V_3 A_2),AND(d&gt;V_4 A_1,d&lt;V_4 A_2),AND(d&gt;V_5 A_1,d&lt;V_5 A_2),AND(d&gt;V_6 A_1,d&lt;V_6 A_2)),d,0)</f>
        <v>0</v>
      </c>
      <c r="L181" s="104">
        <f>IF(OR(AND(d&gt;V_1 B_1,d&lt;V_1 B_2),AND(d&gt;V_2 B_1,d&lt;V_2 B_2),AND(d&gt;V_3 B_1,d&lt;V_3 B_2),AND(d&gt;V_4 B_1,d&lt;V_4 B_2),AND(d&gt;V_5 B_1,d&lt;V_5 B_2),AND(d&gt;V_6 B_1,d&lt;V_6 B_2)),d,0)</f>
        <v>0</v>
      </c>
      <c r="M181" s="106">
        <f>IF(OR(AND(d&gt;V_1 C_1,d&lt;V_1 C_2),AND(d&gt;V_2 C_1,d&lt;V_2 C_2),AND(d&gt;V_3 C_1,d&lt;V_3 C_2),AND(d&gt;V_4 C_1,d&lt;V_4 C_2),AND(d&gt;V_5 C_1,d&lt;V_5 C_2),AND(d&gt;V_6 C_1,d&lt;V_6 C_2)),d,0)</f>
        <v>43928</v>
      </c>
      <c r="N181" s="92">
        <f t="shared" si="11"/>
        <v>43928</v>
      </c>
      <c r="O181" s="90">
        <f t="shared" si="8"/>
        <v>0</v>
      </c>
    </row>
    <row r="182" spans="8:15" x14ac:dyDescent="0.2">
      <c r="H182" s="87"/>
      <c r="I182" s="71">
        <f t="shared" si="9"/>
        <v>43929</v>
      </c>
      <c r="K182" s="102">
        <f>IF(OR(AND(d&gt;V_1 A_1,d&lt;V_1 A_2),AND(d&gt;V_2 A_1,d&lt;V_2 A_2),AND(d&gt;V_3 A_1,d&lt;V_3 A_2),AND(d&gt;V_4 A_1,d&lt;V_4 A_2),AND(d&gt;V_5 A_1,d&lt;V_5 A_2),AND(d&gt;V_6 A_1,d&lt;V_6 A_2)),d,0)</f>
        <v>0</v>
      </c>
      <c r="L182" s="104">
        <f>IF(OR(AND(d&gt;V_1 B_1,d&lt;V_1 B_2),AND(d&gt;V_2 B_1,d&lt;V_2 B_2),AND(d&gt;V_3 B_1,d&lt;V_3 B_2),AND(d&gt;V_4 B_1,d&lt;V_4 B_2),AND(d&gt;V_5 B_1,d&lt;V_5 B_2),AND(d&gt;V_6 B_1,d&lt;V_6 B_2)),d,0)</f>
        <v>0</v>
      </c>
      <c r="M182" s="106">
        <f>IF(OR(AND(d&gt;V_1 C_1,d&lt;V_1 C_2),AND(d&gt;V_2 C_1,d&lt;V_2 C_2),AND(d&gt;V_3 C_1,d&lt;V_3 C_2),AND(d&gt;V_4 C_1,d&lt;V_4 C_2),AND(d&gt;V_5 C_1,d&lt;V_5 C_2),AND(d&gt;V_6 C_1,d&lt;V_6 C_2)),d,0)</f>
        <v>43929</v>
      </c>
      <c r="N182" s="92">
        <f t="shared" si="11"/>
        <v>43929</v>
      </c>
      <c r="O182" s="90">
        <f t="shared" si="8"/>
        <v>0</v>
      </c>
    </row>
    <row r="183" spans="8:15" x14ac:dyDescent="0.2">
      <c r="H183" s="87"/>
      <c r="I183" s="71">
        <f t="shared" si="9"/>
        <v>43930</v>
      </c>
      <c r="K183" s="102">
        <f>IF(OR(AND(d&gt;V_1 A_1,d&lt;V_1 A_2),AND(d&gt;V_2 A_1,d&lt;V_2 A_2),AND(d&gt;V_3 A_1,d&lt;V_3 A_2),AND(d&gt;V_4 A_1,d&lt;V_4 A_2),AND(d&gt;V_5 A_1,d&lt;V_5 A_2),AND(d&gt;V_6 A_1,d&lt;V_6 A_2)),d,0)</f>
        <v>0</v>
      </c>
      <c r="L183" s="104">
        <f>IF(OR(AND(d&gt;V_1 B_1,d&lt;V_1 B_2),AND(d&gt;V_2 B_1,d&lt;V_2 B_2),AND(d&gt;V_3 B_1,d&lt;V_3 B_2),AND(d&gt;V_4 B_1,d&lt;V_4 B_2),AND(d&gt;V_5 B_1,d&lt;V_5 B_2),AND(d&gt;V_6 B_1,d&lt;V_6 B_2)),d,0)</f>
        <v>0</v>
      </c>
      <c r="M183" s="106">
        <f>IF(OR(AND(d&gt;V_1 C_1,d&lt;V_1 C_2),AND(d&gt;V_2 C_1,d&lt;V_2 C_2),AND(d&gt;V_3 C_1,d&lt;V_3 C_2),AND(d&gt;V_4 C_1,d&lt;V_4 C_2),AND(d&gt;V_5 C_1,d&lt;V_5 C_2),AND(d&gt;V_6 C_1,d&lt;V_6 C_2)),d,0)</f>
        <v>43930</v>
      </c>
      <c r="N183" s="92">
        <f t="shared" si="11"/>
        <v>43930</v>
      </c>
      <c r="O183" s="90">
        <f t="shared" si="8"/>
        <v>0</v>
      </c>
    </row>
    <row r="184" spans="8:15" x14ac:dyDescent="0.2">
      <c r="H184" s="87"/>
      <c r="I184" s="71">
        <f t="shared" si="9"/>
        <v>43931</v>
      </c>
      <c r="K184" s="102">
        <f>IF(OR(AND(d&gt;V_1 A_1,d&lt;V_1 A_2),AND(d&gt;V_2 A_1,d&lt;V_2 A_2),AND(d&gt;V_3 A_1,d&lt;V_3 A_2),AND(d&gt;V_4 A_1,d&lt;V_4 A_2),AND(d&gt;V_5 A_1,d&lt;V_5 A_2),AND(d&gt;V_6 A_1,d&lt;V_6 A_2)),d,0)</f>
        <v>0</v>
      </c>
      <c r="L184" s="104">
        <f>IF(OR(AND(d&gt;V_1 B_1,d&lt;V_1 B_2),AND(d&gt;V_2 B_1,d&lt;V_2 B_2),AND(d&gt;V_3 B_1,d&lt;V_3 B_2),AND(d&gt;V_4 B_1,d&lt;V_4 B_2),AND(d&gt;V_5 B_1,d&lt;V_5 B_2),AND(d&gt;V_6 B_1,d&lt;V_6 B_2)),d,0)</f>
        <v>0</v>
      </c>
      <c r="M184" s="106">
        <f>IF(OR(AND(d&gt;V_1 C_1,d&lt;V_1 C_2),AND(d&gt;V_2 C_1,d&lt;V_2 C_2),AND(d&gt;V_3 C_1,d&lt;V_3 C_2),AND(d&gt;V_4 C_1,d&lt;V_4 C_2),AND(d&gt;V_5 C_1,d&lt;V_5 C_2),AND(d&gt;V_6 C_1,d&lt;V_6 C_2)),d,0)</f>
        <v>43931</v>
      </c>
      <c r="N184" s="92">
        <f t="shared" si="11"/>
        <v>43931</v>
      </c>
      <c r="O184" s="90">
        <f t="shared" si="8"/>
        <v>0</v>
      </c>
    </row>
    <row r="185" spans="8:15" x14ac:dyDescent="0.2">
      <c r="H185" s="87"/>
      <c r="I185" s="71">
        <f t="shared" si="9"/>
        <v>43932</v>
      </c>
      <c r="K185" s="102">
        <f>IF(OR(AND(d&gt;V_1 A_1,d&lt;V_1 A_2),AND(d&gt;V_2 A_1,d&lt;V_2 A_2),AND(d&gt;V_3 A_1,d&lt;V_3 A_2),AND(d&gt;V_4 A_1,d&lt;V_4 A_2),AND(d&gt;V_5 A_1,d&lt;V_5 A_2),AND(d&gt;V_6 A_1,d&lt;V_6 A_2)),d,0)</f>
        <v>0</v>
      </c>
      <c r="L185" s="104">
        <f>IF(OR(AND(d&gt;V_1 B_1,d&lt;V_1 B_2),AND(d&gt;V_2 B_1,d&lt;V_2 B_2),AND(d&gt;V_3 B_1,d&lt;V_3 B_2),AND(d&gt;V_4 B_1,d&lt;V_4 B_2),AND(d&gt;V_5 B_1,d&lt;V_5 B_2),AND(d&gt;V_6 B_1,d&lt;V_6 B_2)),d,0)</f>
        <v>0</v>
      </c>
      <c r="M185" s="106">
        <f>IF(OR(AND(d&gt;V_1 C_1,d&lt;V_1 C_2),AND(d&gt;V_2 C_1,d&lt;V_2 C_2),AND(d&gt;V_3 C_1,d&lt;V_3 C_2),AND(d&gt;V_4 C_1,d&lt;V_4 C_2),AND(d&gt;V_5 C_1,d&lt;V_5 C_2),AND(d&gt;V_6 C_1,d&lt;V_6 C_2)),d,0)</f>
        <v>43932</v>
      </c>
      <c r="N185" s="92">
        <f t="shared" si="11"/>
        <v>43932</v>
      </c>
      <c r="O185" s="90">
        <f t="shared" si="8"/>
        <v>0</v>
      </c>
    </row>
    <row r="186" spans="8:15" x14ac:dyDescent="0.2">
      <c r="H186" s="87"/>
      <c r="I186" s="71">
        <f t="shared" si="9"/>
        <v>43933</v>
      </c>
      <c r="K186" s="102">
        <f>IF(OR(AND(d&gt;V_1 A_1,d&lt;V_1 A_2),AND(d&gt;V_2 A_1,d&lt;V_2 A_2),AND(d&gt;V_3 A_1,d&lt;V_3 A_2),AND(d&gt;V_4 A_1,d&lt;V_4 A_2),AND(d&gt;V_5 A_1,d&lt;V_5 A_2),AND(d&gt;V_6 A_1,d&lt;V_6 A_2)),d,0)</f>
        <v>0</v>
      </c>
      <c r="L186" s="104">
        <f>IF(OR(AND(d&gt;V_1 B_1,d&lt;V_1 B_2),AND(d&gt;V_2 B_1,d&lt;V_2 B_2),AND(d&gt;V_3 B_1,d&lt;V_3 B_2),AND(d&gt;V_4 B_1,d&lt;V_4 B_2),AND(d&gt;V_5 B_1,d&lt;V_5 B_2),AND(d&gt;V_6 B_1,d&lt;V_6 B_2)),d,0)</f>
        <v>43933</v>
      </c>
      <c r="M186" s="106">
        <f>IF(OR(AND(d&gt;V_1 C_1,d&lt;V_1 C_2),AND(d&gt;V_2 C_1,d&lt;V_2 C_2),AND(d&gt;V_3 C_1,d&lt;V_3 C_2),AND(d&gt;V_4 C_1,d&lt;V_4 C_2),AND(d&gt;V_5 C_1,d&lt;V_5 C_2),AND(d&gt;V_6 C_1,d&lt;V_6 C_2)),d,0)</f>
        <v>43933</v>
      </c>
      <c r="N186" s="92">
        <f t="shared" si="11"/>
        <v>43933</v>
      </c>
      <c r="O186" s="90">
        <f t="shared" si="8"/>
        <v>43933</v>
      </c>
    </row>
    <row r="187" spans="8:15" x14ac:dyDescent="0.2">
      <c r="H187" s="87"/>
      <c r="I187" s="71">
        <f t="shared" si="9"/>
        <v>43934</v>
      </c>
      <c r="K187" s="102">
        <f>IF(OR(AND(d&gt;V_1 A_1,d&lt;V_1 A_2),AND(d&gt;V_2 A_1,d&lt;V_2 A_2),AND(d&gt;V_3 A_1,d&lt;V_3 A_2),AND(d&gt;V_4 A_1,d&lt;V_4 A_2),AND(d&gt;V_5 A_1,d&lt;V_5 A_2),AND(d&gt;V_6 A_1,d&lt;V_6 A_2)),d,0)</f>
        <v>0</v>
      </c>
      <c r="L187" s="104">
        <f>IF(OR(AND(d&gt;V_1 B_1,d&lt;V_1 B_2),AND(d&gt;V_2 B_1,d&lt;V_2 B_2),AND(d&gt;V_3 B_1,d&lt;V_3 B_2),AND(d&gt;V_4 B_1,d&lt;V_4 B_2),AND(d&gt;V_5 B_1,d&lt;V_5 B_2),AND(d&gt;V_6 B_1,d&lt;V_6 B_2)),d,0)</f>
        <v>43934</v>
      </c>
      <c r="M187" s="106">
        <f>IF(OR(AND(d&gt;V_1 C_1,d&lt;V_1 C_2),AND(d&gt;V_2 C_1,d&lt;V_2 C_2),AND(d&gt;V_3 C_1,d&lt;V_3 C_2),AND(d&gt;V_4 C_1,d&lt;V_4 C_2),AND(d&gt;V_5 C_1,d&lt;V_5 C_2),AND(d&gt;V_6 C_1,d&lt;V_6 C_2)),d,0)</f>
        <v>43934</v>
      </c>
      <c r="N187" s="92">
        <f t="shared" si="11"/>
        <v>43934</v>
      </c>
      <c r="O187" s="90">
        <f t="shared" si="8"/>
        <v>43934</v>
      </c>
    </row>
    <row r="188" spans="8:15" x14ac:dyDescent="0.2">
      <c r="H188" s="87"/>
      <c r="I188" s="71">
        <f t="shared" si="9"/>
        <v>43935</v>
      </c>
      <c r="K188" s="102">
        <f>IF(OR(AND(d&gt;V_1 A_1,d&lt;V_1 A_2),AND(d&gt;V_2 A_1,d&lt;V_2 A_2),AND(d&gt;V_3 A_1,d&lt;V_3 A_2),AND(d&gt;V_4 A_1,d&lt;V_4 A_2),AND(d&gt;V_5 A_1,d&lt;V_5 A_2),AND(d&gt;V_6 A_1,d&lt;V_6 A_2)),d,0)</f>
        <v>0</v>
      </c>
      <c r="L188" s="104">
        <f>IF(OR(AND(d&gt;V_1 B_1,d&lt;V_1 B_2),AND(d&gt;V_2 B_1,d&lt;V_2 B_2),AND(d&gt;V_3 B_1,d&lt;V_3 B_2),AND(d&gt;V_4 B_1,d&lt;V_4 B_2),AND(d&gt;V_5 B_1,d&lt;V_5 B_2),AND(d&gt;V_6 B_1,d&lt;V_6 B_2)),d,0)</f>
        <v>43935</v>
      </c>
      <c r="M188" s="106">
        <f>IF(OR(AND(d&gt;V_1 C_1,d&lt;V_1 C_2),AND(d&gt;V_2 C_1,d&lt;V_2 C_2),AND(d&gt;V_3 C_1,d&lt;V_3 C_2),AND(d&gt;V_4 C_1,d&lt;V_4 C_2),AND(d&gt;V_5 C_1,d&lt;V_5 C_2),AND(d&gt;V_6 C_1,d&lt;V_6 C_2)),d,0)</f>
        <v>43935</v>
      </c>
      <c r="N188" s="92">
        <f t="shared" si="11"/>
        <v>43935</v>
      </c>
      <c r="O188" s="90">
        <f t="shared" si="8"/>
        <v>43935</v>
      </c>
    </row>
    <row r="189" spans="8:15" x14ac:dyDescent="0.2">
      <c r="H189" s="87"/>
      <c r="I189" s="71">
        <f t="shared" si="9"/>
        <v>43936</v>
      </c>
      <c r="K189" s="102">
        <f>IF(OR(AND(d&gt;V_1 A_1,d&lt;V_1 A_2),AND(d&gt;V_2 A_1,d&lt;V_2 A_2),AND(d&gt;V_3 A_1,d&lt;V_3 A_2),AND(d&gt;V_4 A_1,d&lt;V_4 A_2),AND(d&gt;V_5 A_1,d&lt;V_5 A_2),AND(d&gt;V_6 A_1,d&lt;V_6 A_2)),d,0)</f>
        <v>0</v>
      </c>
      <c r="L189" s="104">
        <f>IF(OR(AND(d&gt;V_1 B_1,d&lt;V_1 B_2),AND(d&gt;V_2 B_1,d&lt;V_2 B_2),AND(d&gt;V_3 B_1,d&lt;V_3 B_2),AND(d&gt;V_4 B_1,d&lt;V_4 B_2),AND(d&gt;V_5 B_1,d&lt;V_5 B_2),AND(d&gt;V_6 B_1,d&lt;V_6 B_2)),d,0)</f>
        <v>43936</v>
      </c>
      <c r="M189" s="106">
        <f>IF(OR(AND(d&gt;V_1 C_1,d&lt;V_1 C_2),AND(d&gt;V_2 C_1,d&lt;V_2 C_2),AND(d&gt;V_3 C_1,d&lt;V_3 C_2),AND(d&gt;V_4 C_1,d&lt;V_4 C_2),AND(d&gt;V_5 C_1,d&lt;V_5 C_2),AND(d&gt;V_6 C_1,d&lt;V_6 C_2)),d,0)</f>
        <v>43936</v>
      </c>
      <c r="N189" s="92">
        <f t="shared" si="11"/>
        <v>43936</v>
      </c>
      <c r="O189" s="90">
        <f t="shared" si="8"/>
        <v>43936</v>
      </c>
    </row>
    <row r="190" spans="8:15" x14ac:dyDescent="0.2">
      <c r="H190" s="87"/>
      <c r="I190" s="71">
        <f t="shared" si="9"/>
        <v>43937</v>
      </c>
      <c r="K190" s="102">
        <f>IF(OR(AND(d&gt;V_1 A_1,d&lt;V_1 A_2),AND(d&gt;V_2 A_1,d&lt;V_2 A_2),AND(d&gt;V_3 A_1,d&lt;V_3 A_2),AND(d&gt;V_4 A_1,d&lt;V_4 A_2),AND(d&gt;V_5 A_1,d&lt;V_5 A_2),AND(d&gt;V_6 A_1,d&lt;V_6 A_2)),d,0)</f>
        <v>0</v>
      </c>
      <c r="L190" s="104">
        <f>IF(OR(AND(d&gt;V_1 B_1,d&lt;V_1 B_2),AND(d&gt;V_2 B_1,d&lt;V_2 B_2),AND(d&gt;V_3 B_1,d&lt;V_3 B_2),AND(d&gt;V_4 B_1,d&lt;V_4 B_2),AND(d&gt;V_5 B_1,d&lt;V_5 B_2),AND(d&gt;V_6 B_1,d&lt;V_6 B_2)),d,0)</f>
        <v>43937</v>
      </c>
      <c r="M190" s="106">
        <f>IF(OR(AND(d&gt;V_1 C_1,d&lt;V_1 C_2),AND(d&gt;V_2 C_1,d&lt;V_2 C_2),AND(d&gt;V_3 C_1,d&lt;V_3 C_2),AND(d&gt;V_4 C_1,d&lt;V_4 C_2),AND(d&gt;V_5 C_1,d&lt;V_5 C_2),AND(d&gt;V_6 C_1,d&lt;V_6 C_2)),d,0)</f>
        <v>43937</v>
      </c>
      <c r="N190" s="92">
        <f t="shared" si="11"/>
        <v>43937</v>
      </c>
      <c r="O190" s="90">
        <f t="shared" si="8"/>
        <v>43937</v>
      </c>
    </row>
    <row r="191" spans="8:15" x14ac:dyDescent="0.2">
      <c r="H191" s="87"/>
      <c r="I191" s="71">
        <f t="shared" si="9"/>
        <v>43938</v>
      </c>
      <c r="K191" s="102">
        <f>IF(OR(AND(d&gt;V_1 A_1,d&lt;V_1 A_2),AND(d&gt;V_2 A_1,d&lt;V_2 A_2),AND(d&gt;V_3 A_1,d&lt;V_3 A_2),AND(d&gt;V_4 A_1,d&lt;V_4 A_2),AND(d&gt;V_5 A_1,d&lt;V_5 A_2),AND(d&gt;V_6 A_1,d&lt;V_6 A_2)),d,0)</f>
        <v>0</v>
      </c>
      <c r="L191" s="104">
        <f>IF(OR(AND(d&gt;V_1 B_1,d&lt;V_1 B_2),AND(d&gt;V_2 B_1,d&lt;V_2 B_2),AND(d&gt;V_3 B_1,d&lt;V_3 B_2),AND(d&gt;V_4 B_1,d&lt;V_4 B_2),AND(d&gt;V_5 B_1,d&lt;V_5 B_2),AND(d&gt;V_6 B_1,d&lt;V_6 B_2)),d,0)</f>
        <v>43938</v>
      </c>
      <c r="M191" s="106">
        <f>IF(OR(AND(d&gt;V_1 C_1,d&lt;V_1 C_2),AND(d&gt;V_2 C_1,d&lt;V_2 C_2),AND(d&gt;V_3 C_1,d&lt;V_3 C_2),AND(d&gt;V_4 C_1,d&lt;V_4 C_2),AND(d&gt;V_5 C_1,d&lt;V_5 C_2),AND(d&gt;V_6 C_1,d&lt;V_6 C_2)),d,0)</f>
        <v>43938</v>
      </c>
      <c r="N191" s="92">
        <f t="shared" si="11"/>
        <v>43938</v>
      </c>
      <c r="O191" s="90">
        <f t="shared" si="8"/>
        <v>43938</v>
      </c>
    </row>
    <row r="192" spans="8:15" x14ac:dyDescent="0.2">
      <c r="H192" s="87"/>
      <c r="I192" s="71">
        <f t="shared" si="9"/>
        <v>43939</v>
      </c>
      <c r="K192" s="102">
        <f>IF(OR(AND(d&gt;V_1 A_1,d&lt;V_1 A_2),AND(d&gt;V_2 A_1,d&lt;V_2 A_2),AND(d&gt;V_3 A_1,d&lt;V_3 A_2),AND(d&gt;V_4 A_1,d&lt;V_4 A_2),AND(d&gt;V_5 A_1,d&lt;V_5 A_2),AND(d&gt;V_6 A_1,d&lt;V_6 A_2)),d,0)</f>
        <v>0</v>
      </c>
      <c r="L192" s="104">
        <f>IF(OR(AND(d&gt;V_1 B_1,d&lt;V_1 B_2),AND(d&gt;V_2 B_1,d&lt;V_2 B_2),AND(d&gt;V_3 B_1,d&lt;V_3 B_2),AND(d&gt;V_4 B_1,d&lt;V_4 B_2),AND(d&gt;V_5 B_1,d&lt;V_5 B_2),AND(d&gt;V_6 B_1,d&lt;V_6 B_2)),d,0)</f>
        <v>43939</v>
      </c>
      <c r="M192" s="106">
        <f>IF(OR(AND(d&gt;V_1 C_1,d&lt;V_1 C_2),AND(d&gt;V_2 C_1,d&lt;V_2 C_2),AND(d&gt;V_3 C_1,d&lt;V_3 C_2),AND(d&gt;V_4 C_1,d&lt;V_4 C_2),AND(d&gt;V_5 C_1,d&lt;V_5 C_2),AND(d&gt;V_6 C_1,d&lt;V_6 C_2)),d,0)</f>
        <v>43939</v>
      </c>
      <c r="N192" s="92">
        <f t="shared" si="11"/>
        <v>43939</v>
      </c>
      <c r="O192" s="90">
        <f t="shared" si="8"/>
        <v>43939</v>
      </c>
    </row>
    <row r="193" spans="8:15" x14ac:dyDescent="0.2">
      <c r="H193" s="87"/>
      <c r="I193" s="71">
        <f t="shared" si="9"/>
        <v>43940</v>
      </c>
      <c r="K193" s="102">
        <f>IF(OR(AND(d&gt;V_1 A_1,d&lt;V_1 A_2),AND(d&gt;V_2 A_1,d&lt;V_2 A_2),AND(d&gt;V_3 A_1,d&lt;V_3 A_2),AND(d&gt;V_4 A_1,d&lt;V_4 A_2),AND(d&gt;V_5 A_1,d&lt;V_5 A_2),AND(d&gt;V_6 A_1,d&lt;V_6 A_2)),d,0)</f>
        <v>43940</v>
      </c>
      <c r="L193" s="104">
        <f>IF(OR(AND(d&gt;V_1 B_1,d&lt;V_1 B_2),AND(d&gt;V_2 B_1,d&lt;V_2 B_2),AND(d&gt;V_3 B_1,d&lt;V_3 B_2),AND(d&gt;V_4 B_1,d&lt;V_4 B_2),AND(d&gt;V_5 B_1,d&lt;V_5 B_2),AND(d&gt;V_6 B_1,d&lt;V_6 B_2)),d,0)</f>
        <v>43940</v>
      </c>
      <c r="M193" s="106">
        <f>IF(OR(AND(d&gt;V_1 C_1,d&lt;V_1 C_2),AND(d&gt;V_2 C_1,d&lt;V_2 C_2),AND(d&gt;V_3 C_1,d&lt;V_3 C_2),AND(d&gt;V_4 C_1,d&lt;V_4 C_2),AND(d&gt;V_5 C_1,d&lt;V_5 C_2),AND(d&gt;V_6 C_1,d&lt;V_6 C_2)),d,0)</f>
        <v>43940</v>
      </c>
      <c r="N193" s="92">
        <f t="shared" si="11"/>
        <v>43940</v>
      </c>
      <c r="O193" s="90">
        <f t="shared" si="8"/>
        <v>43940</v>
      </c>
    </row>
    <row r="194" spans="8:15" x14ac:dyDescent="0.2">
      <c r="H194" s="87"/>
      <c r="I194" s="71">
        <f t="shared" si="9"/>
        <v>43941</v>
      </c>
      <c r="K194" s="102">
        <f>IF(OR(AND(d&gt;V_1 A_1,d&lt;V_1 A_2),AND(d&gt;V_2 A_1,d&lt;V_2 A_2),AND(d&gt;V_3 A_1,d&lt;V_3 A_2),AND(d&gt;V_4 A_1,d&lt;V_4 A_2),AND(d&gt;V_5 A_1,d&lt;V_5 A_2),AND(d&gt;V_6 A_1,d&lt;V_6 A_2)),d,0)</f>
        <v>43941</v>
      </c>
      <c r="L194" s="104">
        <f>IF(OR(AND(d&gt;V_1 B_1,d&lt;V_1 B_2),AND(d&gt;V_2 B_1,d&lt;V_2 B_2),AND(d&gt;V_3 B_1,d&lt;V_3 B_2),AND(d&gt;V_4 B_1,d&lt;V_4 B_2),AND(d&gt;V_5 B_1,d&lt;V_5 B_2),AND(d&gt;V_6 B_1,d&lt;V_6 B_2)),d,0)</f>
        <v>43941</v>
      </c>
      <c r="M194" s="106">
        <f>IF(OR(AND(d&gt;V_1 C_1,d&lt;V_1 C_2),AND(d&gt;V_2 C_1,d&lt;V_2 C_2),AND(d&gt;V_3 C_1,d&lt;V_3 C_2),AND(d&gt;V_4 C_1,d&lt;V_4 C_2),AND(d&gt;V_5 C_1,d&lt;V_5 C_2),AND(d&gt;V_6 C_1,d&lt;V_6 C_2)),d,0)</f>
        <v>0</v>
      </c>
      <c r="N194" s="92">
        <f t="shared" si="11"/>
        <v>43941</v>
      </c>
      <c r="O194" s="90">
        <f t="shared" si="8"/>
        <v>43941</v>
      </c>
    </row>
    <row r="195" spans="8:15" x14ac:dyDescent="0.2">
      <c r="H195" s="87"/>
      <c r="I195" s="71">
        <f t="shared" si="9"/>
        <v>43942</v>
      </c>
      <c r="K195" s="102">
        <f>IF(OR(AND(d&gt;V_1 A_1,d&lt;V_1 A_2),AND(d&gt;V_2 A_1,d&lt;V_2 A_2),AND(d&gt;V_3 A_1,d&lt;V_3 A_2),AND(d&gt;V_4 A_1,d&lt;V_4 A_2),AND(d&gt;V_5 A_1,d&lt;V_5 A_2),AND(d&gt;V_6 A_1,d&lt;V_6 A_2)),d,0)</f>
        <v>43942</v>
      </c>
      <c r="L195" s="104">
        <f>IF(OR(AND(d&gt;V_1 B_1,d&lt;V_1 B_2),AND(d&gt;V_2 B_1,d&lt;V_2 B_2),AND(d&gt;V_3 B_1,d&lt;V_3 B_2),AND(d&gt;V_4 B_1,d&lt;V_4 B_2),AND(d&gt;V_5 B_1,d&lt;V_5 B_2),AND(d&gt;V_6 B_1,d&lt;V_6 B_2)),d,0)</f>
        <v>43942</v>
      </c>
      <c r="M195" s="106">
        <f>IF(OR(AND(d&gt;V_1 C_1,d&lt;V_1 C_2),AND(d&gt;V_2 C_1,d&lt;V_2 C_2),AND(d&gt;V_3 C_1,d&lt;V_3 C_2),AND(d&gt;V_4 C_1,d&lt;V_4 C_2),AND(d&gt;V_5 C_1,d&lt;V_5 C_2),AND(d&gt;V_6 C_1,d&lt;V_6 C_2)),d,0)</f>
        <v>0</v>
      </c>
      <c r="N195" s="92">
        <f t="shared" si="11"/>
        <v>43942</v>
      </c>
      <c r="O195" s="90">
        <f t="shared" si="8"/>
        <v>43942</v>
      </c>
    </row>
    <row r="196" spans="8:15" x14ac:dyDescent="0.2">
      <c r="H196" s="87"/>
      <c r="I196" s="71">
        <f t="shared" si="9"/>
        <v>43943</v>
      </c>
      <c r="K196" s="102">
        <f>IF(OR(AND(d&gt;V_1 A_1,d&lt;V_1 A_2),AND(d&gt;V_2 A_1,d&lt;V_2 A_2),AND(d&gt;V_3 A_1,d&lt;V_3 A_2),AND(d&gt;V_4 A_1,d&lt;V_4 A_2),AND(d&gt;V_5 A_1,d&lt;V_5 A_2),AND(d&gt;V_6 A_1,d&lt;V_6 A_2)),d,0)</f>
        <v>43943</v>
      </c>
      <c r="L196" s="104">
        <f>IF(OR(AND(d&gt;V_1 B_1,d&lt;V_1 B_2),AND(d&gt;V_2 B_1,d&lt;V_2 B_2),AND(d&gt;V_3 B_1,d&lt;V_3 B_2),AND(d&gt;V_4 B_1,d&lt;V_4 B_2),AND(d&gt;V_5 B_1,d&lt;V_5 B_2),AND(d&gt;V_6 B_1,d&lt;V_6 B_2)),d,0)</f>
        <v>43943</v>
      </c>
      <c r="M196" s="106">
        <f>IF(OR(AND(d&gt;V_1 C_1,d&lt;V_1 C_2),AND(d&gt;V_2 C_1,d&lt;V_2 C_2),AND(d&gt;V_3 C_1,d&lt;V_3 C_2),AND(d&gt;V_4 C_1,d&lt;V_4 C_2),AND(d&gt;V_5 C_1,d&lt;V_5 C_2),AND(d&gt;V_6 C_1,d&lt;V_6 C_2)),d,0)</f>
        <v>0</v>
      </c>
      <c r="N196" s="92">
        <f t="shared" si="11"/>
        <v>43943</v>
      </c>
      <c r="O196" s="90">
        <f t="shared" si="8"/>
        <v>43943</v>
      </c>
    </row>
    <row r="197" spans="8:15" x14ac:dyDescent="0.2">
      <c r="H197" s="87"/>
      <c r="I197" s="71">
        <f t="shared" si="9"/>
        <v>43944</v>
      </c>
      <c r="K197" s="102">
        <f>IF(OR(AND(d&gt;V_1 A_1,d&lt;V_1 A_2),AND(d&gt;V_2 A_1,d&lt;V_2 A_2),AND(d&gt;V_3 A_1,d&lt;V_3 A_2),AND(d&gt;V_4 A_1,d&lt;V_4 A_2),AND(d&gt;V_5 A_1,d&lt;V_5 A_2),AND(d&gt;V_6 A_1,d&lt;V_6 A_2)),d,0)</f>
        <v>43944</v>
      </c>
      <c r="L197" s="104">
        <f>IF(OR(AND(d&gt;V_1 B_1,d&lt;V_1 B_2),AND(d&gt;V_2 B_1,d&lt;V_2 B_2),AND(d&gt;V_3 B_1,d&lt;V_3 B_2),AND(d&gt;V_4 B_1,d&lt;V_4 B_2),AND(d&gt;V_5 B_1,d&lt;V_5 B_2),AND(d&gt;V_6 B_1,d&lt;V_6 B_2)),d,0)</f>
        <v>43944</v>
      </c>
      <c r="M197" s="106">
        <f>IF(OR(AND(d&gt;V_1 C_1,d&lt;V_1 C_2),AND(d&gt;V_2 C_1,d&lt;V_2 C_2),AND(d&gt;V_3 C_1,d&lt;V_3 C_2),AND(d&gt;V_4 C_1,d&lt;V_4 C_2),AND(d&gt;V_5 C_1,d&lt;V_5 C_2),AND(d&gt;V_6 C_1,d&lt;V_6 C_2)),d,0)</f>
        <v>0</v>
      </c>
      <c r="N197" s="92">
        <f t="shared" si="11"/>
        <v>43944</v>
      </c>
      <c r="O197" s="90">
        <f t="shared" si="8"/>
        <v>43944</v>
      </c>
    </row>
    <row r="198" spans="8:15" x14ac:dyDescent="0.2">
      <c r="H198" s="87"/>
      <c r="I198" s="71">
        <f t="shared" si="9"/>
        <v>43945</v>
      </c>
      <c r="K198" s="102">
        <f>IF(OR(AND(d&gt;V_1 A_1,d&lt;V_1 A_2),AND(d&gt;V_2 A_1,d&lt;V_2 A_2),AND(d&gt;V_3 A_1,d&lt;V_3 A_2),AND(d&gt;V_4 A_1,d&lt;V_4 A_2),AND(d&gt;V_5 A_1,d&lt;V_5 A_2),AND(d&gt;V_6 A_1,d&lt;V_6 A_2)),d,0)</f>
        <v>43945</v>
      </c>
      <c r="L198" s="104">
        <f>IF(OR(AND(d&gt;V_1 B_1,d&lt;V_1 B_2),AND(d&gt;V_2 B_1,d&lt;V_2 B_2),AND(d&gt;V_3 B_1,d&lt;V_3 B_2),AND(d&gt;V_4 B_1,d&lt;V_4 B_2),AND(d&gt;V_5 B_1,d&lt;V_5 B_2),AND(d&gt;V_6 B_1,d&lt;V_6 B_2)),d,0)</f>
        <v>43945</v>
      </c>
      <c r="M198" s="106">
        <f>IF(OR(AND(d&gt;V_1 C_1,d&lt;V_1 C_2),AND(d&gt;V_2 C_1,d&lt;V_2 C_2),AND(d&gt;V_3 C_1,d&lt;V_3 C_2),AND(d&gt;V_4 C_1,d&lt;V_4 C_2),AND(d&gt;V_5 C_1,d&lt;V_5 C_2),AND(d&gt;V_6 C_1,d&lt;V_6 C_2)),d,0)</f>
        <v>0</v>
      </c>
      <c r="N198" s="92">
        <f t="shared" si="11"/>
        <v>43945</v>
      </c>
      <c r="O198" s="90">
        <f t="shared" si="8"/>
        <v>43945</v>
      </c>
    </row>
    <row r="199" spans="8:15" x14ac:dyDescent="0.2">
      <c r="H199" s="87"/>
      <c r="I199" s="71">
        <f t="shared" si="9"/>
        <v>43946</v>
      </c>
      <c r="K199" s="102">
        <f>IF(OR(AND(d&gt;V_1 A_1,d&lt;V_1 A_2),AND(d&gt;V_2 A_1,d&lt;V_2 A_2),AND(d&gt;V_3 A_1,d&lt;V_3 A_2),AND(d&gt;V_4 A_1,d&lt;V_4 A_2),AND(d&gt;V_5 A_1,d&lt;V_5 A_2),AND(d&gt;V_6 A_1,d&lt;V_6 A_2)),d,0)</f>
        <v>43946</v>
      </c>
      <c r="L199" s="104">
        <f>IF(OR(AND(d&gt;V_1 B_1,d&lt;V_1 B_2),AND(d&gt;V_2 B_1,d&lt;V_2 B_2),AND(d&gt;V_3 B_1,d&lt;V_3 B_2),AND(d&gt;V_4 B_1,d&lt;V_4 B_2),AND(d&gt;V_5 B_1,d&lt;V_5 B_2),AND(d&gt;V_6 B_1,d&lt;V_6 B_2)),d,0)</f>
        <v>43946</v>
      </c>
      <c r="M199" s="106">
        <f>IF(OR(AND(d&gt;V_1 C_1,d&lt;V_1 C_2),AND(d&gt;V_2 C_1,d&lt;V_2 C_2),AND(d&gt;V_3 C_1,d&lt;V_3 C_2),AND(d&gt;V_4 C_1,d&lt;V_4 C_2),AND(d&gt;V_5 C_1,d&lt;V_5 C_2),AND(d&gt;V_6 C_1,d&lt;V_6 C_2)),d,0)</f>
        <v>0</v>
      </c>
      <c r="N199" s="92">
        <f t="shared" si="11"/>
        <v>43946</v>
      </c>
      <c r="O199" s="90">
        <f t="shared" si="8"/>
        <v>43946</v>
      </c>
    </row>
    <row r="200" spans="8:15" x14ac:dyDescent="0.2">
      <c r="H200" s="87"/>
      <c r="I200" s="71">
        <f t="shared" si="9"/>
        <v>43947</v>
      </c>
      <c r="K200" s="102">
        <f>IF(OR(AND(d&gt;V_1 A_1,d&lt;V_1 A_2),AND(d&gt;V_2 A_1,d&lt;V_2 A_2),AND(d&gt;V_3 A_1,d&lt;V_3 A_2),AND(d&gt;V_4 A_1,d&lt;V_4 A_2),AND(d&gt;V_5 A_1,d&lt;V_5 A_2),AND(d&gt;V_6 A_1,d&lt;V_6 A_2)),d,0)</f>
        <v>43947</v>
      </c>
      <c r="L200" s="104">
        <f>IF(OR(AND(d&gt;V_1 B_1,d&lt;V_1 B_2),AND(d&gt;V_2 B_1,d&lt;V_2 B_2),AND(d&gt;V_3 B_1,d&lt;V_3 B_2),AND(d&gt;V_4 B_1,d&lt;V_4 B_2),AND(d&gt;V_5 B_1,d&lt;V_5 B_2),AND(d&gt;V_6 B_1,d&lt;V_6 B_2)),d,0)</f>
        <v>43947</v>
      </c>
      <c r="M200" s="106">
        <f>IF(OR(AND(d&gt;V_1 C_1,d&lt;V_1 C_2),AND(d&gt;V_2 C_1,d&lt;V_2 C_2),AND(d&gt;V_3 C_1,d&lt;V_3 C_2),AND(d&gt;V_4 C_1,d&lt;V_4 C_2),AND(d&gt;V_5 C_1,d&lt;V_5 C_2),AND(d&gt;V_6 C_1,d&lt;V_6 C_2)),d,0)</f>
        <v>0</v>
      </c>
      <c r="N200" s="92">
        <f t="shared" si="11"/>
        <v>43947</v>
      </c>
      <c r="O200" s="90">
        <f t="shared" si="8"/>
        <v>43947</v>
      </c>
    </row>
    <row r="201" spans="8:15" x14ac:dyDescent="0.2">
      <c r="H201" s="87"/>
      <c r="I201" s="71">
        <f t="shared" si="9"/>
        <v>43948</v>
      </c>
      <c r="K201" s="102">
        <f>IF(OR(AND(d&gt;V_1 A_1,d&lt;V_1 A_2),AND(d&gt;V_2 A_1,d&lt;V_2 A_2),AND(d&gt;V_3 A_1,d&lt;V_3 A_2),AND(d&gt;V_4 A_1,d&lt;V_4 A_2),AND(d&gt;V_5 A_1,d&lt;V_5 A_2),AND(d&gt;V_6 A_1,d&lt;V_6 A_2)),d,0)</f>
        <v>43948</v>
      </c>
      <c r="L201" s="104">
        <f>IF(OR(AND(d&gt;V_1 B_1,d&lt;V_1 B_2),AND(d&gt;V_2 B_1,d&lt;V_2 B_2),AND(d&gt;V_3 B_1,d&lt;V_3 B_2),AND(d&gt;V_4 B_1,d&lt;V_4 B_2),AND(d&gt;V_5 B_1,d&lt;V_5 B_2),AND(d&gt;V_6 B_1,d&lt;V_6 B_2)),d,0)</f>
        <v>0</v>
      </c>
      <c r="M201" s="106">
        <f>IF(OR(AND(d&gt;V_1 C_1,d&lt;V_1 C_2),AND(d&gt;V_2 C_1,d&lt;V_2 C_2),AND(d&gt;V_3 C_1,d&lt;V_3 C_2),AND(d&gt;V_4 C_1,d&lt;V_4 C_2),AND(d&gt;V_5 C_1,d&lt;V_5 C_2),AND(d&gt;V_6 C_1,d&lt;V_6 C_2)),d,0)</f>
        <v>0</v>
      </c>
      <c r="N201" s="92">
        <f t="shared" si="11"/>
        <v>43948</v>
      </c>
      <c r="O201" s="90">
        <f t="shared" si="8"/>
        <v>0</v>
      </c>
    </row>
    <row r="202" spans="8:15" x14ac:dyDescent="0.2">
      <c r="H202" s="87"/>
      <c r="I202" s="71">
        <f t="shared" si="9"/>
        <v>43949</v>
      </c>
      <c r="K202" s="102">
        <f>IF(OR(AND(d&gt;V_1 A_1,d&lt;V_1 A_2),AND(d&gt;V_2 A_1,d&lt;V_2 A_2),AND(d&gt;V_3 A_1,d&lt;V_3 A_2),AND(d&gt;V_4 A_1,d&lt;V_4 A_2),AND(d&gt;V_5 A_1,d&lt;V_5 A_2),AND(d&gt;V_6 A_1,d&lt;V_6 A_2)),d,0)</f>
        <v>43949</v>
      </c>
      <c r="L202" s="104">
        <f>IF(OR(AND(d&gt;V_1 B_1,d&lt;V_1 B_2),AND(d&gt;V_2 B_1,d&lt;V_2 B_2),AND(d&gt;V_3 B_1,d&lt;V_3 B_2),AND(d&gt;V_4 B_1,d&lt;V_4 B_2),AND(d&gt;V_5 B_1,d&lt;V_5 B_2),AND(d&gt;V_6 B_1,d&lt;V_6 B_2)),d,0)</f>
        <v>0</v>
      </c>
      <c r="M202" s="106">
        <f>IF(OR(AND(d&gt;V_1 C_1,d&lt;V_1 C_2),AND(d&gt;V_2 C_1,d&lt;V_2 C_2),AND(d&gt;V_3 C_1,d&lt;V_3 C_2),AND(d&gt;V_4 C_1,d&lt;V_4 C_2),AND(d&gt;V_5 C_1,d&lt;V_5 C_2),AND(d&gt;V_6 C_1,d&lt;V_6 C_2)),d,0)</f>
        <v>0</v>
      </c>
      <c r="N202" s="92">
        <f t="shared" si="11"/>
        <v>43949</v>
      </c>
      <c r="O202" s="90">
        <f t="shared" ref="O202:O265" si="12">INDEX(J202:N202,choix_zone)</f>
        <v>0</v>
      </c>
    </row>
    <row r="203" spans="8:15" x14ac:dyDescent="0.2">
      <c r="H203" s="87"/>
      <c r="I203" s="71">
        <f t="shared" si="9"/>
        <v>43950</v>
      </c>
      <c r="K203" s="102">
        <f>IF(OR(AND(d&gt;V_1 A_1,d&lt;V_1 A_2),AND(d&gt;V_2 A_1,d&lt;V_2 A_2),AND(d&gt;V_3 A_1,d&lt;V_3 A_2),AND(d&gt;V_4 A_1,d&lt;V_4 A_2),AND(d&gt;V_5 A_1,d&lt;V_5 A_2),AND(d&gt;V_6 A_1,d&lt;V_6 A_2)),d,0)</f>
        <v>43950</v>
      </c>
      <c r="L203" s="104">
        <f>IF(OR(AND(d&gt;V_1 B_1,d&lt;V_1 B_2),AND(d&gt;V_2 B_1,d&lt;V_2 B_2),AND(d&gt;V_3 B_1,d&lt;V_3 B_2),AND(d&gt;V_4 B_1,d&lt;V_4 B_2),AND(d&gt;V_5 B_1,d&lt;V_5 B_2),AND(d&gt;V_6 B_1,d&lt;V_6 B_2)),d,0)</f>
        <v>0</v>
      </c>
      <c r="M203" s="106">
        <f>IF(OR(AND(d&gt;V_1 C_1,d&lt;V_1 C_2),AND(d&gt;V_2 C_1,d&lt;V_2 C_2),AND(d&gt;V_3 C_1,d&lt;V_3 C_2),AND(d&gt;V_4 C_1,d&lt;V_4 C_2),AND(d&gt;V_5 C_1,d&lt;V_5 C_2),AND(d&gt;V_6 C_1,d&lt;V_6 C_2)),d,0)</f>
        <v>0</v>
      </c>
      <c r="N203" s="92">
        <f t="shared" ref="N203:N266" si="13">MAX(K203:M203)</f>
        <v>43950</v>
      </c>
      <c r="O203" s="90">
        <f t="shared" si="12"/>
        <v>0</v>
      </c>
    </row>
    <row r="204" spans="8:15" x14ac:dyDescent="0.2">
      <c r="H204" s="87"/>
      <c r="I204" s="71">
        <f t="shared" ref="I204:I267" si="14">I203+1</f>
        <v>43951</v>
      </c>
      <c r="K204" s="102">
        <f>IF(OR(AND(d&gt;V_1 A_1,d&lt;V_1 A_2),AND(d&gt;V_2 A_1,d&lt;V_2 A_2),AND(d&gt;V_3 A_1,d&lt;V_3 A_2),AND(d&gt;V_4 A_1,d&lt;V_4 A_2),AND(d&gt;V_5 A_1,d&lt;V_5 A_2),AND(d&gt;V_6 A_1,d&lt;V_6 A_2)),d,0)</f>
        <v>43951</v>
      </c>
      <c r="L204" s="104">
        <f>IF(OR(AND(d&gt;V_1 B_1,d&lt;V_1 B_2),AND(d&gt;V_2 B_1,d&lt;V_2 B_2),AND(d&gt;V_3 B_1,d&lt;V_3 B_2),AND(d&gt;V_4 B_1,d&lt;V_4 B_2),AND(d&gt;V_5 B_1,d&lt;V_5 B_2),AND(d&gt;V_6 B_1,d&lt;V_6 B_2)),d,0)</f>
        <v>0</v>
      </c>
      <c r="M204" s="106">
        <f>IF(OR(AND(d&gt;V_1 C_1,d&lt;V_1 C_2),AND(d&gt;V_2 C_1,d&lt;V_2 C_2),AND(d&gt;V_3 C_1,d&lt;V_3 C_2),AND(d&gt;V_4 C_1,d&lt;V_4 C_2),AND(d&gt;V_5 C_1,d&lt;V_5 C_2),AND(d&gt;V_6 C_1,d&lt;V_6 C_2)),d,0)</f>
        <v>0</v>
      </c>
      <c r="N204" s="92">
        <f t="shared" si="13"/>
        <v>43951</v>
      </c>
      <c r="O204" s="90">
        <f t="shared" si="12"/>
        <v>0</v>
      </c>
    </row>
    <row r="205" spans="8:15" x14ac:dyDescent="0.2">
      <c r="H205" s="87"/>
      <c r="I205" s="71">
        <f t="shared" si="14"/>
        <v>43952</v>
      </c>
      <c r="K205" s="102">
        <f>IF(OR(AND(d&gt;V_1 A_1,d&lt;V_1 A_2),AND(d&gt;V_2 A_1,d&lt;V_2 A_2),AND(d&gt;V_3 A_1,d&lt;V_3 A_2),AND(d&gt;V_4 A_1,d&lt;V_4 A_2),AND(d&gt;V_5 A_1,d&lt;V_5 A_2),AND(d&gt;V_6 A_1,d&lt;V_6 A_2)),d,0)</f>
        <v>43952</v>
      </c>
      <c r="L205" s="104">
        <f>IF(OR(AND(d&gt;V_1 B_1,d&lt;V_1 B_2),AND(d&gt;V_2 B_1,d&lt;V_2 B_2),AND(d&gt;V_3 B_1,d&lt;V_3 B_2),AND(d&gt;V_4 B_1,d&lt;V_4 B_2),AND(d&gt;V_5 B_1,d&lt;V_5 B_2),AND(d&gt;V_6 B_1,d&lt;V_6 B_2)),d,0)</f>
        <v>0</v>
      </c>
      <c r="M205" s="106">
        <f>IF(OR(AND(d&gt;V_1 C_1,d&lt;V_1 C_2),AND(d&gt;V_2 C_1,d&lt;V_2 C_2),AND(d&gt;V_3 C_1,d&lt;V_3 C_2),AND(d&gt;V_4 C_1,d&lt;V_4 C_2),AND(d&gt;V_5 C_1,d&lt;V_5 C_2),AND(d&gt;V_6 C_1,d&lt;V_6 C_2)),d,0)</f>
        <v>0</v>
      </c>
      <c r="N205" s="92">
        <f t="shared" si="13"/>
        <v>43952</v>
      </c>
      <c r="O205" s="90">
        <f t="shared" si="12"/>
        <v>0</v>
      </c>
    </row>
    <row r="206" spans="8:15" x14ac:dyDescent="0.2">
      <c r="H206" s="87"/>
      <c r="I206" s="71">
        <f t="shared" si="14"/>
        <v>43953</v>
      </c>
      <c r="K206" s="102">
        <f>IF(OR(AND(d&gt;V_1 A_1,d&lt;V_1 A_2),AND(d&gt;V_2 A_1,d&lt;V_2 A_2),AND(d&gt;V_3 A_1,d&lt;V_3 A_2),AND(d&gt;V_4 A_1,d&lt;V_4 A_2),AND(d&gt;V_5 A_1,d&lt;V_5 A_2),AND(d&gt;V_6 A_1,d&lt;V_6 A_2)),d,0)</f>
        <v>43953</v>
      </c>
      <c r="L206" s="104">
        <f>IF(OR(AND(d&gt;V_1 B_1,d&lt;V_1 B_2),AND(d&gt;V_2 B_1,d&lt;V_2 B_2),AND(d&gt;V_3 B_1,d&lt;V_3 B_2),AND(d&gt;V_4 B_1,d&lt;V_4 B_2),AND(d&gt;V_5 B_1,d&lt;V_5 B_2),AND(d&gt;V_6 B_1,d&lt;V_6 B_2)),d,0)</f>
        <v>0</v>
      </c>
      <c r="M206" s="106">
        <f>IF(OR(AND(d&gt;V_1 C_1,d&lt;V_1 C_2),AND(d&gt;V_2 C_1,d&lt;V_2 C_2),AND(d&gt;V_3 C_1,d&lt;V_3 C_2),AND(d&gt;V_4 C_1,d&lt;V_4 C_2),AND(d&gt;V_5 C_1,d&lt;V_5 C_2),AND(d&gt;V_6 C_1,d&lt;V_6 C_2)),d,0)</f>
        <v>0</v>
      </c>
      <c r="N206" s="92">
        <f t="shared" si="13"/>
        <v>43953</v>
      </c>
      <c r="O206" s="90">
        <f t="shared" si="12"/>
        <v>0</v>
      </c>
    </row>
    <row r="207" spans="8:15" x14ac:dyDescent="0.2">
      <c r="H207" s="87"/>
      <c r="I207" s="71">
        <f t="shared" si="14"/>
        <v>43954</v>
      </c>
      <c r="K207" s="102">
        <f>IF(OR(AND(d&gt;V_1 A_1,d&lt;V_1 A_2),AND(d&gt;V_2 A_1,d&lt;V_2 A_2),AND(d&gt;V_3 A_1,d&lt;V_3 A_2),AND(d&gt;V_4 A_1,d&lt;V_4 A_2),AND(d&gt;V_5 A_1,d&lt;V_5 A_2),AND(d&gt;V_6 A_1,d&lt;V_6 A_2)),d,0)</f>
        <v>43954</v>
      </c>
      <c r="L207" s="104">
        <f>IF(OR(AND(d&gt;V_1 B_1,d&lt;V_1 B_2),AND(d&gt;V_2 B_1,d&lt;V_2 B_2),AND(d&gt;V_3 B_1,d&lt;V_3 B_2),AND(d&gt;V_4 B_1,d&lt;V_4 B_2),AND(d&gt;V_5 B_1,d&lt;V_5 B_2),AND(d&gt;V_6 B_1,d&lt;V_6 B_2)),d,0)</f>
        <v>0</v>
      </c>
      <c r="M207" s="106">
        <f>IF(OR(AND(d&gt;V_1 C_1,d&lt;V_1 C_2),AND(d&gt;V_2 C_1,d&lt;V_2 C_2),AND(d&gt;V_3 C_1,d&lt;V_3 C_2),AND(d&gt;V_4 C_1,d&lt;V_4 C_2),AND(d&gt;V_5 C_1,d&lt;V_5 C_2),AND(d&gt;V_6 C_1,d&lt;V_6 C_2)),d,0)</f>
        <v>0</v>
      </c>
      <c r="N207" s="92">
        <f t="shared" si="13"/>
        <v>43954</v>
      </c>
      <c r="O207" s="90">
        <f t="shared" si="12"/>
        <v>0</v>
      </c>
    </row>
    <row r="208" spans="8:15" x14ac:dyDescent="0.2">
      <c r="H208" s="87"/>
      <c r="I208" s="71">
        <f t="shared" si="14"/>
        <v>43955</v>
      </c>
      <c r="K208" s="102">
        <f>IF(OR(AND(d&gt;V_1 A_1,d&lt;V_1 A_2),AND(d&gt;V_2 A_1,d&lt;V_2 A_2),AND(d&gt;V_3 A_1,d&lt;V_3 A_2),AND(d&gt;V_4 A_1,d&lt;V_4 A_2),AND(d&gt;V_5 A_1,d&lt;V_5 A_2),AND(d&gt;V_6 A_1,d&lt;V_6 A_2)),d,0)</f>
        <v>0</v>
      </c>
      <c r="L208" s="104">
        <f>IF(OR(AND(d&gt;V_1 B_1,d&lt;V_1 B_2),AND(d&gt;V_2 B_1,d&lt;V_2 B_2),AND(d&gt;V_3 B_1,d&lt;V_3 B_2),AND(d&gt;V_4 B_1,d&lt;V_4 B_2),AND(d&gt;V_5 B_1,d&lt;V_5 B_2),AND(d&gt;V_6 B_1,d&lt;V_6 B_2)),d,0)</f>
        <v>0</v>
      </c>
      <c r="M208" s="106">
        <f>IF(OR(AND(d&gt;V_1 C_1,d&lt;V_1 C_2),AND(d&gt;V_2 C_1,d&lt;V_2 C_2),AND(d&gt;V_3 C_1,d&lt;V_3 C_2),AND(d&gt;V_4 C_1,d&lt;V_4 C_2),AND(d&gt;V_5 C_1,d&lt;V_5 C_2),AND(d&gt;V_6 C_1,d&lt;V_6 C_2)),d,0)</f>
        <v>0</v>
      </c>
      <c r="N208" s="92">
        <f t="shared" si="13"/>
        <v>0</v>
      </c>
      <c r="O208" s="90">
        <f t="shared" si="12"/>
        <v>0</v>
      </c>
    </row>
    <row r="209" spans="8:15" x14ac:dyDescent="0.2">
      <c r="H209" s="87"/>
      <c r="I209" s="71">
        <f t="shared" si="14"/>
        <v>43956</v>
      </c>
      <c r="K209" s="102">
        <f>IF(OR(AND(d&gt;V_1 A_1,d&lt;V_1 A_2),AND(d&gt;V_2 A_1,d&lt;V_2 A_2),AND(d&gt;V_3 A_1,d&lt;V_3 A_2),AND(d&gt;V_4 A_1,d&lt;V_4 A_2),AND(d&gt;V_5 A_1,d&lt;V_5 A_2),AND(d&gt;V_6 A_1,d&lt;V_6 A_2)),d,0)</f>
        <v>0</v>
      </c>
      <c r="L209" s="104">
        <f>IF(OR(AND(d&gt;V_1 B_1,d&lt;V_1 B_2),AND(d&gt;V_2 B_1,d&lt;V_2 B_2),AND(d&gt;V_3 B_1,d&lt;V_3 B_2),AND(d&gt;V_4 B_1,d&lt;V_4 B_2),AND(d&gt;V_5 B_1,d&lt;V_5 B_2),AND(d&gt;V_6 B_1,d&lt;V_6 B_2)),d,0)</f>
        <v>0</v>
      </c>
      <c r="M209" s="106">
        <f>IF(OR(AND(d&gt;V_1 C_1,d&lt;V_1 C_2),AND(d&gt;V_2 C_1,d&lt;V_2 C_2),AND(d&gt;V_3 C_1,d&lt;V_3 C_2),AND(d&gt;V_4 C_1,d&lt;V_4 C_2),AND(d&gt;V_5 C_1,d&lt;V_5 C_2),AND(d&gt;V_6 C_1,d&lt;V_6 C_2)),d,0)</f>
        <v>0</v>
      </c>
      <c r="N209" s="92">
        <f t="shared" si="13"/>
        <v>0</v>
      </c>
      <c r="O209" s="90">
        <f t="shared" si="12"/>
        <v>0</v>
      </c>
    </row>
    <row r="210" spans="8:15" x14ac:dyDescent="0.2">
      <c r="H210" s="87"/>
      <c r="I210" s="71">
        <f t="shared" si="14"/>
        <v>43957</v>
      </c>
      <c r="K210" s="102">
        <f>IF(OR(AND(d&gt;V_1 A_1,d&lt;V_1 A_2),AND(d&gt;V_2 A_1,d&lt;V_2 A_2),AND(d&gt;V_3 A_1,d&lt;V_3 A_2),AND(d&gt;V_4 A_1,d&lt;V_4 A_2),AND(d&gt;V_5 A_1,d&lt;V_5 A_2),AND(d&gt;V_6 A_1,d&lt;V_6 A_2)),d,0)</f>
        <v>0</v>
      </c>
      <c r="L210" s="104">
        <f>IF(OR(AND(d&gt;V_1 B_1,d&lt;V_1 B_2),AND(d&gt;V_2 B_1,d&lt;V_2 B_2),AND(d&gt;V_3 B_1,d&lt;V_3 B_2),AND(d&gt;V_4 B_1,d&lt;V_4 B_2),AND(d&gt;V_5 B_1,d&lt;V_5 B_2),AND(d&gt;V_6 B_1,d&lt;V_6 B_2)),d,0)</f>
        <v>0</v>
      </c>
      <c r="M210" s="106">
        <f>IF(OR(AND(d&gt;V_1 C_1,d&lt;V_1 C_2),AND(d&gt;V_2 C_1,d&lt;V_2 C_2),AND(d&gt;V_3 C_1,d&lt;V_3 C_2),AND(d&gt;V_4 C_1,d&lt;V_4 C_2),AND(d&gt;V_5 C_1,d&lt;V_5 C_2),AND(d&gt;V_6 C_1,d&lt;V_6 C_2)),d,0)</f>
        <v>0</v>
      </c>
      <c r="N210" s="92">
        <f t="shared" si="13"/>
        <v>0</v>
      </c>
      <c r="O210" s="90">
        <f t="shared" si="12"/>
        <v>0</v>
      </c>
    </row>
    <row r="211" spans="8:15" x14ac:dyDescent="0.2">
      <c r="H211" s="87"/>
      <c r="I211" s="71">
        <f t="shared" si="14"/>
        <v>43958</v>
      </c>
      <c r="K211" s="102">
        <f>IF(OR(AND(d&gt;V_1 A_1,d&lt;V_1 A_2),AND(d&gt;V_2 A_1,d&lt;V_2 A_2),AND(d&gt;V_3 A_1,d&lt;V_3 A_2),AND(d&gt;V_4 A_1,d&lt;V_4 A_2),AND(d&gt;V_5 A_1,d&lt;V_5 A_2),AND(d&gt;V_6 A_1,d&lt;V_6 A_2)),d,0)</f>
        <v>0</v>
      </c>
      <c r="L211" s="104">
        <f>IF(OR(AND(d&gt;V_1 B_1,d&lt;V_1 B_2),AND(d&gt;V_2 B_1,d&lt;V_2 B_2),AND(d&gt;V_3 B_1,d&lt;V_3 B_2),AND(d&gt;V_4 B_1,d&lt;V_4 B_2),AND(d&gt;V_5 B_1,d&lt;V_5 B_2),AND(d&gt;V_6 B_1,d&lt;V_6 B_2)),d,0)</f>
        <v>0</v>
      </c>
      <c r="M211" s="106">
        <f>IF(OR(AND(d&gt;V_1 C_1,d&lt;V_1 C_2),AND(d&gt;V_2 C_1,d&lt;V_2 C_2),AND(d&gt;V_3 C_1,d&lt;V_3 C_2),AND(d&gt;V_4 C_1,d&lt;V_4 C_2),AND(d&gt;V_5 C_1,d&lt;V_5 C_2),AND(d&gt;V_6 C_1,d&lt;V_6 C_2)),d,0)</f>
        <v>0</v>
      </c>
      <c r="N211" s="92">
        <f t="shared" si="13"/>
        <v>0</v>
      </c>
      <c r="O211" s="90">
        <f t="shared" si="12"/>
        <v>0</v>
      </c>
    </row>
    <row r="212" spans="8:15" x14ac:dyDescent="0.2">
      <c r="H212" s="87"/>
      <c r="I212" s="71">
        <f t="shared" si="14"/>
        <v>43959</v>
      </c>
      <c r="K212" s="102">
        <f>IF(OR(AND(d&gt;V_1 A_1,d&lt;V_1 A_2),AND(d&gt;V_2 A_1,d&lt;V_2 A_2),AND(d&gt;V_3 A_1,d&lt;V_3 A_2),AND(d&gt;V_4 A_1,d&lt;V_4 A_2),AND(d&gt;V_5 A_1,d&lt;V_5 A_2),AND(d&gt;V_6 A_1,d&lt;V_6 A_2)),d,0)</f>
        <v>0</v>
      </c>
      <c r="L212" s="104">
        <f>IF(OR(AND(d&gt;V_1 B_1,d&lt;V_1 B_2),AND(d&gt;V_2 B_1,d&lt;V_2 B_2),AND(d&gt;V_3 B_1,d&lt;V_3 B_2),AND(d&gt;V_4 B_1,d&lt;V_4 B_2),AND(d&gt;V_5 B_1,d&lt;V_5 B_2),AND(d&gt;V_6 B_1,d&lt;V_6 B_2)),d,0)</f>
        <v>0</v>
      </c>
      <c r="M212" s="106">
        <f>IF(OR(AND(d&gt;V_1 C_1,d&lt;V_1 C_2),AND(d&gt;V_2 C_1,d&lt;V_2 C_2),AND(d&gt;V_3 C_1,d&lt;V_3 C_2),AND(d&gt;V_4 C_1,d&lt;V_4 C_2),AND(d&gt;V_5 C_1,d&lt;V_5 C_2),AND(d&gt;V_6 C_1,d&lt;V_6 C_2)),d,0)</f>
        <v>0</v>
      </c>
      <c r="N212" s="92">
        <f t="shared" si="13"/>
        <v>0</v>
      </c>
      <c r="O212" s="90">
        <f t="shared" si="12"/>
        <v>0</v>
      </c>
    </row>
    <row r="213" spans="8:15" x14ac:dyDescent="0.2">
      <c r="H213" s="87"/>
      <c r="I213" s="71">
        <f t="shared" si="14"/>
        <v>43960</v>
      </c>
      <c r="K213" s="102">
        <f>IF(OR(AND(d&gt;V_1 A_1,d&lt;V_1 A_2),AND(d&gt;V_2 A_1,d&lt;V_2 A_2),AND(d&gt;V_3 A_1,d&lt;V_3 A_2),AND(d&gt;V_4 A_1,d&lt;V_4 A_2),AND(d&gt;V_5 A_1,d&lt;V_5 A_2),AND(d&gt;V_6 A_1,d&lt;V_6 A_2)),d,0)</f>
        <v>0</v>
      </c>
      <c r="L213" s="104">
        <f>IF(OR(AND(d&gt;V_1 B_1,d&lt;V_1 B_2),AND(d&gt;V_2 B_1,d&lt;V_2 B_2),AND(d&gt;V_3 B_1,d&lt;V_3 B_2),AND(d&gt;V_4 B_1,d&lt;V_4 B_2),AND(d&gt;V_5 B_1,d&lt;V_5 B_2),AND(d&gt;V_6 B_1,d&lt;V_6 B_2)),d,0)</f>
        <v>0</v>
      </c>
      <c r="M213" s="106">
        <f>IF(OR(AND(d&gt;V_1 C_1,d&lt;V_1 C_2),AND(d&gt;V_2 C_1,d&lt;V_2 C_2),AND(d&gt;V_3 C_1,d&lt;V_3 C_2),AND(d&gt;V_4 C_1,d&lt;V_4 C_2),AND(d&gt;V_5 C_1,d&lt;V_5 C_2),AND(d&gt;V_6 C_1,d&lt;V_6 C_2)),d,0)</f>
        <v>0</v>
      </c>
      <c r="N213" s="92">
        <f t="shared" si="13"/>
        <v>0</v>
      </c>
      <c r="O213" s="90">
        <f t="shared" si="12"/>
        <v>0</v>
      </c>
    </row>
    <row r="214" spans="8:15" x14ac:dyDescent="0.2">
      <c r="H214" s="87"/>
      <c r="I214" s="71">
        <f t="shared" si="14"/>
        <v>43961</v>
      </c>
      <c r="K214" s="102">
        <f>IF(OR(AND(d&gt;V_1 A_1,d&lt;V_1 A_2),AND(d&gt;V_2 A_1,d&lt;V_2 A_2),AND(d&gt;V_3 A_1,d&lt;V_3 A_2),AND(d&gt;V_4 A_1,d&lt;V_4 A_2),AND(d&gt;V_5 A_1,d&lt;V_5 A_2),AND(d&gt;V_6 A_1,d&lt;V_6 A_2)),d,0)</f>
        <v>0</v>
      </c>
      <c r="L214" s="104">
        <f>IF(OR(AND(d&gt;V_1 B_1,d&lt;V_1 B_2),AND(d&gt;V_2 B_1,d&lt;V_2 B_2),AND(d&gt;V_3 B_1,d&lt;V_3 B_2),AND(d&gt;V_4 B_1,d&lt;V_4 B_2),AND(d&gt;V_5 B_1,d&lt;V_5 B_2),AND(d&gt;V_6 B_1,d&lt;V_6 B_2)),d,0)</f>
        <v>0</v>
      </c>
      <c r="M214" s="106">
        <f>IF(OR(AND(d&gt;V_1 C_1,d&lt;V_1 C_2),AND(d&gt;V_2 C_1,d&lt;V_2 C_2),AND(d&gt;V_3 C_1,d&lt;V_3 C_2),AND(d&gt;V_4 C_1,d&lt;V_4 C_2),AND(d&gt;V_5 C_1,d&lt;V_5 C_2),AND(d&gt;V_6 C_1,d&lt;V_6 C_2)),d,0)</f>
        <v>0</v>
      </c>
      <c r="N214" s="92">
        <f t="shared" si="13"/>
        <v>0</v>
      </c>
      <c r="O214" s="90">
        <f t="shared" si="12"/>
        <v>0</v>
      </c>
    </row>
    <row r="215" spans="8:15" x14ac:dyDescent="0.2">
      <c r="H215" s="87"/>
      <c r="I215" s="71">
        <f t="shared" si="14"/>
        <v>43962</v>
      </c>
      <c r="K215" s="102">
        <f>IF(OR(AND(d&gt;V_1 A_1,d&lt;V_1 A_2),AND(d&gt;V_2 A_1,d&lt;V_2 A_2),AND(d&gt;V_3 A_1,d&lt;V_3 A_2),AND(d&gt;V_4 A_1,d&lt;V_4 A_2),AND(d&gt;V_5 A_1,d&lt;V_5 A_2),AND(d&gt;V_6 A_1,d&lt;V_6 A_2)),d,0)</f>
        <v>0</v>
      </c>
      <c r="L215" s="104">
        <f>IF(OR(AND(d&gt;V_1 B_1,d&lt;V_1 B_2),AND(d&gt;V_2 B_1,d&lt;V_2 B_2),AND(d&gt;V_3 B_1,d&lt;V_3 B_2),AND(d&gt;V_4 B_1,d&lt;V_4 B_2),AND(d&gt;V_5 B_1,d&lt;V_5 B_2),AND(d&gt;V_6 B_1,d&lt;V_6 B_2)),d,0)</f>
        <v>0</v>
      </c>
      <c r="M215" s="106">
        <f>IF(OR(AND(d&gt;V_1 C_1,d&lt;V_1 C_2),AND(d&gt;V_2 C_1,d&lt;V_2 C_2),AND(d&gt;V_3 C_1,d&lt;V_3 C_2),AND(d&gt;V_4 C_1,d&lt;V_4 C_2),AND(d&gt;V_5 C_1,d&lt;V_5 C_2),AND(d&gt;V_6 C_1,d&lt;V_6 C_2)),d,0)</f>
        <v>0</v>
      </c>
      <c r="N215" s="92">
        <f t="shared" si="13"/>
        <v>0</v>
      </c>
      <c r="O215" s="90">
        <f t="shared" si="12"/>
        <v>0</v>
      </c>
    </row>
    <row r="216" spans="8:15" x14ac:dyDescent="0.2">
      <c r="H216" s="87"/>
      <c r="I216" s="71">
        <f t="shared" si="14"/>
        <v>43963</v>
      </c>
      <c r="K216" s="102">
        <f>IF(OR(AND(d&gt;V_1 A_1,d&lt;V_1 A_2),AND(d&gt;V_2 A_1,d&lt;V_2 A_2),AND(d&gt;V_3 A_1,d&lt;V_3 A_2),AND(d&gt;V_4 A_1,d&lt;V_4 A_2),AND(d&gt;V_5 A_1,d&lt;V_5 A_2),AND(d&gt;V_6 A_1,d&lt;V_6 A_2)),d,0)</f>
        <v>0</v>
      </c>
      <c r="L216" s="104">
        <f>IF(OR(AND(d&gt;V_1 B_1,d&lt;V_1 B_2),AND(d&gt;V_2 B_1,d&lt;V_2 B_2),AND(d&gt;V_3 B_1,d&lt;V_3 B_2),AND(d&gt;V_4 B_1,d&lt;V_4 B_2),AND(d&gt;V_5 B_1,d&lt;V_5 B_2),AND(d&gt;V_6 B_1,d&lt;V_6 B_2)),d,0)</f>
        <v>0</v>
      </c>
      <c r="M216" s="106">
        <f>IF(OR(AND(d&gt;V_1 C_1,d&lt;V_1 C_2),AND(d&gt;V_2 C_1,d&lt;V_2 C_2),AND(d&gt;V_3 C_1,d&lt;V_3 C_2),AND(d&gt;V_4 C_1,d&lt;V_4 C_2),AND(d&gt;V_5 C_1,d&lt;V_5 C_2),AND(d&gt;V_6 C_1,d&lt;V_6 C_2)),d,0)</f>
        <v>0</v>
      </c>
      <c r="N216" s="92">
        <f t="shared" si="13"/>
        <v>0</v>
      </c>
      <c r="O216" s="90">
        <f t="shared" si="12"/>
        <v>0</v>
      </c>
    </row>
    <row r="217" spans="8:15" x14ac:dyDescent="0.2">
      <c r="H217" s="87"/>
      <c r="I217" s="71">
        <f t="shared" si="14"/>
        <v>43964</v>
      </c>
      <c r="K217" s="102">
        <f>IF(OR(AND(d&gt;V_1 A_1,d&lt;V_1 A_2),AND(d&gt;V_2 A_1,d&lt;V_2 A_2),AND(d&gt;V_3 A_1,d&lt;V_3 A_2),AND(d&gt;V_4 A_1,d&lt;V_4 A_2),AND(d&gt;V_5 A_1,d&lt;V_5 A_2),AND(d&gt;V_6 A_1,d&lt;V_6 A_2)),d,0)</f>
        <v>0</v>
      </c>
      <c r="L217" s="104">
        <f>IF(OR(AND(d&gt;V_1 B_1,d&lt;V_1 B_2),AND(d&gt;V_2 B_1,d&lt;V_2 B_2),AND(d&gt;V_3 B_1,d&lt;V_3 B_2),AND(d&gt;V_4 B_1,d&lt;V_4 B_2),AND(d&gt;V_5 B_1,d&lt;V_5 B_2),AND(d&gt;V_6 B_1,d&lt;V_6 B_2)),d,0)</f>
        <v>0</v>
      </c>
      <c r="M217" s="106">
        <f>IF(OR(AND(d&gt;V_1 C_1,d&lt;V_1 C_2),AND(d&gt;V_2 C_1,d&lt;V_2 C_2),AND(d&gt;V_3 C_1,d&lt;V_3 C_2),AND(d&gt;V_4 C_1,d&lt;V_4 C_2),AND(d&gt;V_5 C_1,d&lt;V_5 C_2),AND(d&gt;V_6 C_1,d&lt;V_6 C_2)),d,0)</f>
        <v>0</v>
      </c>
      <c r="N217" s="92">
        <f t="shared" si="13"/>
        <v>0</v>
      </c>
      <c r="O217" s="90">
        <f t="shared" si="12"/>
        <v>0</v>
      </c>
    </row>
    <row r="218" spans="8:15" x14ac:dyDescent="0.2">
      <c r="H218" s="87"/>
      <c r="I218" s="71">
        <f t="shared" si="14"/>
        <v>43965</v>
      </c>
      <c r="K218" s="102">
        <f>IF(OR(AND(d&gt;V_1 A_1,d&lt;V_1 A_2),AND(d&gt;V_2 A_1,d&lt;V_2 A_2),AND(d&gt;V_3 A_1,d&lt;V_3 A_2),AND(d&gt;V_4 A_1,d&lt;V_4 A_2),AND(d&gt;V_5 A_1,d&lt;V_5 A_2),AND(d&gt;V_6 A_1,d&lt;V_6 A_2)),d,0)</f>
        <v>0</v>
      </c>
      <c r="L218" s="104">
        <f>IF(OR(AND(d&gt;V_1 B_1,d&lt;V_1 B_2),AND(d&gt;V_2 B_1,d&lt;V_2 B_2),AND(d&gt;V_3 B_1,d&lt;V_3 B_2),AND(d&gt;V_4 B_1,d&lt;V_4 B_2),AND(d&gt;V_5 B_1,d&lt;V_5 B_2),AND(d&gt;V_6 B_1,d&lt;V_6 B_2)),d,0)</f>
        <v>0</v>
      </c>
      <c r="M218" s="106">
        <f>IF(OR(AND(d&gt;V_1 C_1,d&lt;V_1 C_2),AND(d&gt;V_2 C_1,d&lt;V_2 C_2),AND(d&gt;V_3 C_1,d&lt;V_3 C_2),AND(d&gt;V_4 C_1,d&lt;V_4 C_2),AND(d&gt;V_5 C_1,d&lt;V_5 C_2),AND(d&gt;V_6 C_1,d&lt;V_6 C_2)),d,0)</f>
        <v>0</v>
      </c>
      <c r="N218" s="92">
        <f t="shared" si="13"/>
        <v>0</v>
      </c>
      <c r="O218" s="90">
        <f t="shared" si="12"/>
        <v>0</v>
      </c>
    </row>
    <row r="219" spans="8:15" x14ac:dyDescent="0.2">
      <c r="H219" s="87"/>
      <c r="I219" s="71">
        <f t="shared" si="14"/>
        <v>43966</v>
      </c>
      <c r="K219" s="102">
        <f>IF(OR(AND(d&gt;V_1 A_1,d&lt;V_1 A_2),AND(d&gt;V_2 A_1,d&lt;V_2 A_2),AND(d&gt;V_3 A_1,d&lt;V_3 A_2),AND(d&gt;V_4 A_1,d&lt;V_4 A_2),AND(d&gt;V_5 A_1,d&lt;V_5 A_2),AND(d&gt;V_6 A_1,d&lt;V_6 A_2)),d,0)</f>
        <v>0</v>
      </c>
      <c r="L219" s="104">
        <f>IF(OR(AND(d&gt;V_1 B_1,d&lt;V_1 B_2),AND(d&gt;V_2 B_1,d&lt;V_2 B_2),AND(d&gt;V_3 B_1,d&lt;V_3 B_2),AND(d&gt;V_4 B_1,d&lt;V_4 B_2),AND(d&gt;V_5 B_1,d&lt;V_5 B_2),AND(d&gt;V_6 B_1,d&lt;V_6 B_2)),d,0)</f>
        <v>0</v>
      </c>
      <c r="M219" s="106">
        <f>IF(OR(AND(d&gt;V_1 C_1,d&lt;V_1 C_2),AND(d&gt;V_2 C_1,d&lt;V_2 C_2),AND(d&gt;V_3 C_1,d&lt;V_3 C_2),AND(d&gt;V_4 C_1,d&lt;V_4 C_2),AND(d&gt;V_5 C_1,d&lt;V_5 C_2),AND(d&gt;V_6 C_1,d&lt;V_6 C_2)),d,0)</f>
        <v>0</v>
      </c>
      <c r="N219" s="92">
        <f t="shared" si="13"/>
        <v>0</v>
      </c>
      <c r="O219" s="90">
        <f t="shared" si="12"/>
        <v>0</v>
      </c>
    </row>
    <row r="220" spans="8:15" x14ac:dyDescent="0.2">
      <c r="H220" s="87"/>
      <c r="I220" s="71">
        <f t="shared" si="14"/>
        <v>43967</v>
      </c>
      <c r="K220" s="102">
        <f>IF(OR(AND(d&gt;V_1 A_1,d&lt;V_1 A_2),AND(d&gt;V_2 A_1,d&lt;V_2 A_2),AND(d&gt;V_3 A_1,d&lt;V_3 A_2),AND(d&gt;V_4 A_1,d&lt;V_4 A_2),AND(d&gt;V_5 A_1,d&lt;V_5 A_2),AND(d&gt;V_6 A_1,d&lt;V_6 A_2)),d,0)</f>
        <v>0</v>
      </c>
      <c r="L220" s="104">
        <f>IF(OR(AND(d&gt;V_1 B_1,d&lt;V_1 B_2),AND(d&gt;V_2 B_1,d&lt;V_2 B_2),AND(d&gt;V_3 B_1,d&lt;V_3 B_2),AND(d&gt;V_4 B_1,d&lt;V_4 B_2),AND(d&gt;V_5 B_1,d&lt;V_5 B_2),AND(d&gt;V_6 B_1,d&lt;V_6 B_2)),d,0)</f>
        <v>0</v>
      </c>
      <c r="M220" s="106">
        <f>IF(OR(AND(d&gt;V_1 C_1,d&lt;V_1 C_2),AND(d&gt;V_2 C_1,d&lt;V_2 C_2),AND(d&gt;V_3 C_1,d&lt;V_3 C_2),AND(d&gt;V_4 C_1,d&lt;V_4 C_2),AND(d&gt;V_5 C_1,d&lt;V_5 C_2),AND(d&gt;V_6 C_1,d&lt;V_6 C_2)),d,0)</f>
        <v>0</v>
      </c>
      <c r="N220" s="92">
        <f t="shared" si="13"/>
        <v>0</v>
      </c>
      <c r="O220" s="90">
        <f t="shared" si="12"/>
        <v>0</v>
      </c>
    </row>
    <row r="221" spans="8:15" x14ac:dyDescent="0.2">
      <c r="H221" s="87"/>
      <c r="I221" s="71">
        <f t="shared" si="14"/>
        <v>43968</v>
      </c>
      <c r="K221" s="102">
        <f>IF(OR(AND(d&gt;V_1 A_1,d&lt;V_1 A_2),AND(d&gt;V_2 A_1,d&lt;V_2 A_2),AND(d&gt;V_3 A_1,d&lt;V_3 A_2),AND(d&gt;V_4 A_1,d&lt;V_4 A_2),AND(d&gt;V_5 A_1,d&lt;V_5 A_2),AND(d&gt;V_6 A_1,d&lt;V_6 A_2)),d,0)</f>
        <v>0</v>
      </c>
      <c r="L221" s="104">
        <f>IF(OR(AND(d&gt;V_1 B_1,d&lt;V_1 B_2),AND(d&gt;V_2 B_1,d&lt;V_2 B_2),AND(d&gt;V_3 B_1,d&lt;V_3 B_2),AND(d&gt;V_4 B_1,d&lt;V_4 B_2),AND(d&gt;V_5 B_1,d&lt;V_5 B_2),AND(d&gt;V_6 B_1,d&lt;V_6 B_2)),d,0)</f>
        <v>0</v>
      </c>
      <c r="M221" s="106">
        <f>IF(OR(AND(d&gt;V_1 C_1,d&lt;V_1 C_2),AND(d&gt;V_2 C_1,d&lt;V_2 C_2),AND(d&gt;V_3 C_1,d&lt;V_3 C_2),AND(d&gt;V_4 C_1,d&lt;V_4 C_2),AND(d&gt;V_5 C_1,d&lt;V_5 C_2),AND(d&gt;V_6 C_1,d&lt;V_6 C_2)),d,0)</f>
        <v>0</v>
      </c>
      <c r="N221" s="92">
        <f t="shared" si="13"/>
        <v>0</v>
      </c>
      <c r="O221" s="90">
        <f t="shared" si="12"/>
        <v>0</v>
      </c>
    </row>
    <row r="222" spans="8:15" x14ac:dyDescent="0.2">
      <c r="H222" s="87"/>
      <c r="I222" s="71">
        <f t="shared" si="14"/>
        <v>43969</v>
      </c>
      <c r="K222" s="102">
        <f>IF(OR(AND(d&gt;V_1 A_1,d&lt;V_1 A_2),AND(d&gt;V_2 A_1,d&lt;V_2 A_2),AND(d&gt;V_3 A_1,d&lt;V_3 A_2),AND(d&gt;V_4 A_1,d&lt;V_4 A_2),AND(d&gt;V_5 A_1,d&lt;V_5 A_2),AND(d&gt;V_6 A_1,d&lt;V_6 A_2)),d,0)</f>
        <v>0</v>
      </c>
      <c r="L222" s="104">
        <f>IF(OR(AND(d&gt;V_1 B_1,d&lt;V_1 B_2),AND(d&gt;V_2 B_1,d&lt;V_2 B_2),AND(d&gt;V_3 B_1,d&lt;V_3 B_2),AND(d&gt;V_4 B_1,d&lt;V_4 B_2),AND(d&gt;V_5 B_1,d&lt;V_5 B_2),AND(d&gt;V_6 B_1,d&lt;V_6 B_2)),d,0)</f>
        <v>0</v>
      </c>
      <c r="M222" s="106">
        <f>IF(OR(AND(d&gt;V_1 C_1,d&lt;V_1 C_2),AND(d&gt;V_2 C_1,d&lt;V_2 C_2),AND(d&gt;V_3 C_1,d&lt;V_3 C_2),AND(d&gt;V_4 C_1,d&lt;V_4 C_2),AND(d&gt;V_5 C_1,d&lt;V_5 C_2),AND(d&gt;V_6 C_1,d&lt;V_6 C_2)),d,0)</f>
        <v>0</v>
      </c>
      <c r="N222" s="92">
        <f t="shared" si="13"/>
        <v>0</v>
      </c>
      <c r="O222" s="90">
        <f t="shared" si="12"/>
        <v>0</v>
      </c>
    </row>
    <row r="223" spans="8:15" x14ac:dyDescent="0.2">
      <c r="H223" s="87"/>
      <c r="I223" s="71">
        <f t="shared" si="14"/>
        <v>43970</v>
      </c>
      <c r="K223" s="102">
        <f>IF(OR(AND(d&gt;V_1 A_1,d&lt;V_1 A_2),AND(d&gt;V_2 A_1,d&lt;V_2 A_2),AND(d&gt;V_3 A_1,d&lt;V_3 A_2),AND(d&gt;V_4 A_1,d&lt;V_4 A_2),AND(d&gt;V_5 A_1,d&lt;V_5 A_2),AND(d&gt;V_6 A_1,d&lt;V_6 A_2)),d,0)</f>
        <v>0</v>
      </c>
      <c r="L223" s="104">
        <f>IF(OR(AND(d&gt;V_1 B_1,d&lt;V_1 B_2),AND(d&gt;V_2 B_1,d&lt;V_2 B_2),AND(d&gt;V_3 B_1,d&lt;V_3 B_2),AND(d&gt;V_4 B_1,d&lt;V_4 B_2),AND(d&gt;V_5 B_1,d&lt;V_5 B_2),AND(d&gt;V_6 B_1,d&lt;V_6 B_2)),d,0)</f>
        <v>0</v>
      </c>
      <c r="M223" s="106">
        <f>IF(OR(AND(d&gt;V_1 C_1,d&lt;V_1 C_2),AND(d&gt;V_2 C_1,d&lt;V_2 C_2),AND(d&gt;V_3 C_1,d&lt;V_3 C_2),AND(d&gt;V_4 C_1,d&lt;V_4 C_2),AND(d&gt;V_5 C_1,d&lt;V_5 C_2),AND(d&gt;V_6 C_1,d&lt;V_6 C_2)),d,0)</f>
        <v>0</v>
      </c>
      <c r="N223" s="92">
        <f t="shared" si="13"/>
        <v>0</v>
      </c>
      <c r="O223" s="90">
        <f t="shared" si="12"/>
        <v>0</v>
      </c>
    </row>
    <row r="224" spans="8:15" x14ac:dyDescent="0.2">
      <c r="H224" s="87"/>
      <c r="I224" s="71">
        <f t="shared" si="14"/>
        <v>43971</v>
      </c>
      <c r="K224" s="102">
        <f>IF(OR(AND(d&gt;V_1 A_1,d&lt;V_1 A_2),AND(d&gt;V_2 A_1,d&lt;V_2 A_2),AND(d&gt;V_3 A_1,d&lt;V_3 A_2),AND(d&gt;V_4 A_1,d&lt;V_4 A_2),AND(d&gt;V_5 A_1,d&lt;V_5 A_2),AND(d&gt;V_6 A_1,d&lt;V_6 A_2)),d,0)</f>
        <v>0</v>
      </c>
      <c r="L224" s="104">
        <f>IF(OR(AND(d&gt;V_1 B_1,d&lt;V_1 B_2),AND(d&gt;V_2 B_1,d&lt;V_2 B_2),AND(d&gt;V_3 B_1,d&lt;V_3 B_2),AND(d&gt;V_4 B_1,d&lt;V_4 B_2),AND(d&gt;V_5 B_1,d&lt;V_5 B_2),AND(d&gt;V_6 B_1,d&lt;V_6 B_2)),d,0)</f>
        <v>0</v>
      </c>
      <c r="M224" s="106">
        <f>IF(OR(AND(d&gt;V_1 C_1,d&lt;V_1 C_2),AND(d&gt;V_2 C_1,d&lt;V_2 C_2),AND(d&gt;V_3 C_1,d&lt;V_3 C_2),AND(d&gt;V_4 C_1,d&lt;V_4 C_2),AND(d&gt;V_5 C_1,d&lt;V_5 C_2),AND(d&gt;V_6 C_1,d&lt;V_6 C_2)),d,0)</f>
        <v>0</v>
      </c>
      <c r="N224" s="92">
        <f t="shared" si="13"/>
        <v>0</v>
      </c>
      <c r="O224" s="90">
        <f t="shared" si="12"/>
        <v>0</v>
      </c>
    </row>
    <row r="225" spans="8:15" x14ac:dyDescent="0.2">
      <c r="H225" s="87"/>
      <c r="I225" s="71">
        <f t="shared" si="14"/>
        <v>43972</v>
      </c>
      <c r="K225" s="102">
        <f>IF(OR(AND(d&gt;V_1 A_1,d&lt;V_1 A_2),AND(d&gt;V_2 A_1,d&lt;V_2 A_2),AND(d&gt;V_3 A_1,d&lt;V_3 A_2),AND(d&gt;V_4 A_1,d&lt;V_4 A_2),AND(d&gt;V_5 A_1,d&lt;V_5 A_2),AND(d&gt;V_6 A_1,d&lt;V_6 A_2)),d,0)</f>
        <v>0</v>
      </c>
      <c r="L225" s="104">
        <f>IF(OR(AND(d&gt;V_1 B_1,d&lt;V_1 B_2),AND(d&gt;V_2 B_1,d&lt;V_2 B_2),AND(d&gt;V_3 B_1,d&lt;V_3 B_2),AND(d&gt;V_4 B_1,d&lt;V_4 B_2),AND(d&gt;V_5 B_1,d&lt;V_5 B_2),AND(d&gt;V_6 B_1,d&lt;V_6 B_2)),d,0)</f>
        <v>0</v>
      </c>
      <c r="M225" s="106">
        <f>IF(OR(AND(d&gt;V_1 C_1,d&lt;V_1 C_2),AND(d&gt;V_2 C_1,d&lt;V_2 C_2),AND(d&gt;V_3 C_1,d&lt;V_3 C_2),AND(d&gt;V_4 C_1,d&lt;V_4 C_2),AND(d&gt;V_5 C_1,d&lt;V_5 C_2),AND(d&gt;V_6 C_1,d&lt;V_6 C_2)),d,0)</f>
        <v>0</v>
      </c>
      <c r="N225" s="92">
        <f t="shared" si="13"/>
        <v>0</v>
      </c>
      <c r="O225" s="90">
        <f t="shared" si="12"/>
        <v>0</v>
      </c>
    </row>
    <row r="226" spans="8:15" x14ac:dyDescent="0.2">
      <c r="H226" s="87"/>
      <c r="I226" s="71">
        <f t="shared" si="14"/>
        <v>43973</v>
      </c>
      <c r="K226" s="102">
        <f>IF(OR(AND(d&gt;V_1 A_1,d&lt;V_1 A_2),AND(d&gt;V_2 A_1,d&lt;V_2 A_2),AND(d&gt;V_3 A_1,d&lt;V_3 A_2),AND(d&gt;V_4 A_1,d&lt;V_4 A_2),AND(d&gt;V_5 A_1,d&lt;V_5 A_2),AND(d&gt;V_6 A_1,d&lt;V_6 A_2)),d,0)</f>
        <v>0</v>
      </c>
      <c r="L226" s="104">
        <f>IF(OR(AND(d&gt;V_1 B_1,d&lt;V_1 B_2),AND(d&gt;V_2 B_1,d&lt;V_2 B_2),AND(d&gt;V_3 B_1,d&lt;V_3 B_2),AND(d&gt;V_4 B_1,d&lt;V_4 B_2),AND(d&gt;V_5 B_1,d&lt;V_5 B_2),AND(d&gt;V_6 B_1,d&lt;V_6 B_2)),d,0)</f>
        <v>0</v>
      </c>
      <c r="M226" s="106">
        <f>IF(OR(AND(d&gt;V_1 C_1,d&lt;V_1 C_2),AND(d&gt;V_2 C_1,d&lt;V_2 C_2),AND(d&gt;V_3 C_1,d&lt;V_3 C_2),AND(d&gt;V_4 C_1,d&lt;V_4 C_2),AND(d&gt;V_5 C_1,d&lt;V_5 C_2),AND(d&gt;V_6 C_1,d&lt;V_6 C_2)),d,0)</f>
        <v>0</v>
      </c>
      <c r="N226" s="92">
        <f t="shared" si="13"/>
        <v>0</v>
      </c>
      <c r="O226" s="90">
        <f t="shared" si="12"/>
        <v>0</v>
      </c>
    </row>
    <row r="227" spans="8:15" x14ac:dyDescent="0.2">
      <c r="H227" s="87"/>
      <c r="I227" s="71">
        <f t="shared" si="14"/>
        <v>43974</v>
      </c>
      <c r="K227" s="102">
        <f>IF(OR(AND(d&gt;V_1 A_1,d&lt;V_1 A_2),AND(d&gt;V_2 A_1,d&lt;V_2 A_2),AND(d&gt;V_3 A_1,d&lt;V_3 A_2),AND(d&gt;V_4 A_1,d&lt;V_4 A_2),AND(d&gt;V_5 A_1,d&lt;V_5 A_2),AND(d&gt;V_6 A_1,d&lt;V_6 A_2)),d,0)</f>
        <v>0</v>
      </c>
      <c r="L227" s="104">
        <f>IF(OR(AND(d&gt;V_1 B_1,d&lt;V_1 B_2),AND(d&gt;V_2 B_1,d&lt;V_2 B_2),AND(d&gt;V_3 B_1,d&lt;V_3 B_2),AND(d&gt;V_4 B_1,d&lt;V_4 B_2),AND(d&gt;V_5 B_1,d&lt;V_5 B_2),AND(d&gt;V_6 B_1,d&lt;V_6 B_2)),d,0)</f>
        <v>0</v>
      </c>
      <c r="M227" s="106">
        <f>IF(OR(AND(d&gt;V_1 C_1,d&lt;V_1 C_2),AND(d&gt;V_2 C_1,d&lt;V_2 C_2),AND(d&gt;V_3 C_1,d&lt;V_3 C_2),AND(d&gt;V_4 C_1,d&lt;V_4 C_2),AND(d&gt;V_5 C_1,d&lt;V_5 C_2),AND(d&gt;V_6 C_1,d&lt;V_6 C_2)),d,0)</f>
        <v>0</v>
      </c>
      <c r="N227" s="92">
        <f t="shared" si="13"/>
        <v>0</v>
      </c>
      <c r="O227" s="90">
        <f t="shared" si="12"/>
        <v>0</v>
      </c>
    </row>
    <row r="228" spans="8:15" x14ac:dyDescent="0.2">
      <c r="H228" s="87"/>
      <c r="I228" s="71">
        <f t="shared" si="14"/>
        <v>43975</v>
      </c>
      <c r="K228" s="102">
        <f>IF(OR(AND(d&gt;V_1 A_1,d&lt;V_1 A_2),AND(d&gt;V_2 A_1,d&lt;V_2 A_2),AND(d&gt;V_3 A_1,d&lt;V_3 A_2),AND(d&gt;V_4 A_1,d&lt;V_4 A_2),AND(d&gt;V_5 A_1,d&lt;V_5 A_2),AND(d&gt;V_6 A_1,d&lt;V_6 A_2)),d,0)</f>
        <v>0</v>
      </c>
      <c r="L228" s="104">
        <f>IF(OR(AND(d&gt;V_1 B_1,d&lt;V_1 B_2),AND(d&gt;V_2 B_1,d&lt;V_2 B_2),AND(d&gt;V_3 B_1,d&lt;V_3 B_2),AND(d&gt;V_4 B_1,d&lt;V_4 B_2),AND(d&gt;V_5 B_1,d&lt;V_5 B_2),AND(d&gt;V_6 B_1,d&lt;V_6 B_2)),d,0)</f>
        <v>0</v>
      </c>
      <c r="M228" s="106">
        <f>IF(OR(AND(d&gt;V_1 C_1,d&lt;V_1 C_2),AND(d&gt;V_2 C_1,d&lt;V_2 C_2),AND(d&gt;V_3 C_1,d&lt;V_3 C_2),AND(d&gt;V_4 C_1,d&lt;V_4 C_2),AND(d&gt;V_5 C_1,d&lt;V_5 C_2),AND(d&gt;V_6 C_1,d&lt;V_6 C_2)),d,0)</f>
        <v>0</v>
      </c>
      <c r="N228" s="92">
        <f t="shared" si="13"/>
        <v>0</v>
      </c>
      <c r="O228" s="90">
        <f t="shared" si="12"/>
        <v>0</v>
      </c>
    </row>
    <row r="229" spans="8:15" x14ac:dyDescent="0.2">
      <c r="H229" s="87"/>
      <c r="I229" s="71">
        <f t="shared" si="14"/>
        <v>43976</v>
      </c>
      <c r="K229" s="102">
        <f>IF(OR(AND(d&gt;V_1 A_1,d&lt;V_1 A_2),AND(d&gt;V_2 A_1,d&lt;V_2 A_2),AND(d&gt;V_3 A_1,d&lt;V_3 A_2),AND(d&gt;V_4 A_1,d&lt;V_4 A_2),AND(d&gt;V_5 A_1,d&lt;V_5 A_2),AND(d&gt;V_6 A_1,d&lt;V_6 A_2)),d,0)</f>
        <v>0</v>
      </c>
      <c r="L229" s="104">
        <f>IF(OR(AND(d&gt;V_1 B_1,d&lt;V_1 B_2),AND(d&gt;V_2 B_1,d&lt;V_2 B_2),AND(d&gt;V_3 B_1,d&lt;V_3 B_2),AND(d&gt;V_4 B_1,d&lt;V_4 B_2),AND(d&gt;V_5 B_1,d&lt;V_5 B_2),AND(d&gt;V_6 B_1,d&lt;V_6 B_2)),d,0)</f>
        <v>0</v>
      </c>
      <c r="M229" s="106">
        <f>IF(OR(AND(d&gt;V_1 C_1,d&lt;V_1 C_2),AND(d&gt;V_2 C_1,d&lt;V_2 C_2),AND(d&gt;V_3 C_1,d&lt;V_3 C_2),AND(d&gt;V_4 C_1,d&lt;V_4 C_2),AND(d&gt;V_5 C_1,d&lt;V_5 C_2),AND(d&gt;V_6 C_1,d&lt;V_6 C_2)),d,0)</f>
        <v>0</v>
      </c>
      <c r="N229" s="92">
        <f t="shared" si="13"/>
        <v>0</v>
      </c>
      <c r="O229" s="90">
        <f t="shared" si="12"/>
        <v>0</v>
      </c>
    </row>
    <row r="230" spans="8:15" x14ac:dyDescent="0.2">
      <c r="H230" s="87"/>
      <c r="I230" s="71">
        <f t="shared" si="14"/>
        <v>43977</v>
      </c>
      <c r="K230" s="102">
        <f>IF(OR(AND(d&gt;V_1 A_1,d&lt;V_1 A_2),AND(d&gt;V_2 A_1,d&lt;V_2 A_2),AND(d&gt;V_3 A_1,d&lt;V_3 A_2),AND(d&gt;V_4 A_1,d&lt;V_4 A_2),AND(d&gt;V_5 A_1,d&lt;V_5 A_2),AND(d&gt;V_6 A_1,d&lt;V_6 A_2)),d,0)</f>
        <v>0</v>
      </c>
      <c r="L230" s="104">
        <f>IF(OR(AND(d&gt;V_1 B_1,d&lt;V_1 B_2),AND(d&gt;V_2 B_1,d&lt;V_2 B_2),AND(d&gt;V_3 B_1,d&lt;V_3 B_2),AND(d&gt;V_4 B_1,d&lt;V_4 B_2),AND(d&gt;V_5 B_1,d&lt;V_5 B_2),AND(d&gt;V_6 B_1,d&lt;V_6 B_2)),d,0)</f>
        <v>0</v>
      </c>
      <c r="M230" s="106">
        <f>IF(OR(AND(d&gt;V_1 C_1,d&lt;V_1 C_2),AND(d&gt;V_2 C_1,d&lt;V_2 C_2),AND(d&gt;V_3 C_1,d&lt;V_3 C_2),AND(d&gt;V_4 C_1,d&lt;V_4 C_2),AND(d&gt;V_5 C_1,d&lt;V_5 C_2),AND(d&gt;V_6 C_1,d&lt;V_6 C_2)),d,0)</f>
        <v>0</v>
      </c>
      <c r="N230" s="92">
        <f t="shared" si="13"/>
        <v>0</v>
      </c>
      <c r="O230" s="90">
        <f t="shared" si="12"/>
        <v>0</v>
      </c>
    </row>
    <row r="231" spans="8:15" x14ac:dyDescent="0.2">
      <c r="H231" s="87"/>
      <c r="I231" s="71">
        <f t="shared" si="14"/>
        <v>43978</v>
      </c>
      <c r="K231" s="102">
        <f>IF(OR(AND(d&gt;V_1 A_1,d&lt;V_1 A_2),AND(d&gt;V_2 A_1,d&lt;V_2 A_2),AND(d&gt;V_3 A_1,d&lt;V_3 A_2),AND(d&gt;V_4 A_1,d&lt;V_4 A_2),AND(d&gt;V_5 A_1,d&lt;V_5 A_2),AND(d&gt;V_6 A_1,d&lt;V_6 A_2)),d,0)</f>
        <v>0</v>
      </c>
      <c r="L231" s="104">
        <f>IF(OR(AND(d&gt;V_1 B_1,d&lt;V_1 B_2),AND(d&gt;V_2 B_1,d&lt;V_2 B_2),AND(d&gt;V_3 B_1,d&lt;V_3 B_2),AND(d&gt;V_4 B_1,d&lt;V_4 B_2),AND(d&gt;V_5 B_1,d&lt;V_5 B_2),AND(d&gt;V_6 B_1,d&lt;V_6 B_2)),d,0)</f>
        <v>0</v>
      </c>
      <c r="M231" s="106">
        <f>IF(OR(AND(d&gt;V_1 C_1,d&lt;V_1 C_2),AND(d&gt;V_2 C_1,d&lt;V_2 C_2),AND(d&gt;V_3 C_1,d&lt;V_3 C_2),AND(d&gt;V_4 C_1,d&lt;V_4 C_2),AND(d&gt;V_5 C_1,d&lt;V_5 C_2),AND(d&gt;V_6 C_1,d&lt;V_6 C_2)),d,0)</f>
        <v>0</v>
      </c>
      <c r="N231" s="92">
        <f t="shared" si="13"/>
        <v>0</v>
      </c>
      <c r="O231" s="90">
        <f t="shared" si="12"/>
        <v>0</v>
      </c>
    </row>
    <row r="232" spans="8:15" x14ac:dyDescent="0.2">
      <c r="H232" s="87"/>
      <c r="I232" s="71">
        <f t="shared" si="14"/>
        <v>43979</v>
      </c>
      <c r="K232" s="102">
        <f>IF(OR(AND(d&gt;V_1 A_1,d&lt;V_1 A_2),AND(d&gt;V_2 A_1,d&lt;V_2 A_2),AND(d&gt;V_3 A_1,d&lt;V_3 A_2),AND(d&gt;V_4 A_1,d&lt;V_4 A_2),AND(d&gt;V_5 A_1,d&lt;V_5 A_2),AND(d&gt;V_6 A_1,d&lt;V_6 A_2)),d,0)</f>
        <v>0</v>
      </c>
      <c r="L232" s="104">
        <f>IF(OR(AND(d&gt;V_1 B_1,d&lt;V_1 B_2),AND(d&gt;V_2 B_1,d&lt;V_2 B_2),AND(d&gt;V_3 B_1,d&lt;V_3 B_2),AND(d&gt;V_4 B_1,d&lt;V_4 B_2),AND(d&gt;V_5 B_1,d&lt;V_5 B_2),AND(d&gt;V_6 B_1,d&lt;V_6 B_2)),d,0)</f>
        <v>0</v>
      </c>
      <c r="M232" s="106">
        <f>IF(OR(AND(d&gt;V_1 C_1,d&lt;V_1 C_2),AND(d&gt;V_2 C_1,d&lt;V_2 C_2),AND(d&gt;V_3 C_1,d&lt;V_3 C_2),AND(d&gt;V_4 C_1,d&lt;V_4 C_2),AND(d&gt;V_5 C_1,d&lt;V_5 C_2),AND(d&gt;V_6 C_1,d&lt;V_6 C_2)),d,0)</f>
        <v>0</v>
      </c>
      <c r="N232" s="92">
        <f t="shared" si="13"/>
        <v>0</v>
      </c>
      <c r="O232" s="90">
        <f t="shared" si="12"/>
        <v>0</v>
      </c>
    </row>
    <row r="233" spans="8:15" x14ac:dyDescent="0.2">
      <c r="H233" s="87"/>
      <c r="I233" s="71">
        <f t="shared" si="14"/>
        <v>43980</v>
      </c>
      <c r="K233" s="102">
        <f>IF(OR(AND(d&gt;V_1 A_1,d&lt;V_1 A_2),AND(d&gt;V_2 A_1,d&lt;V_2 A_2),AND(d&gt;V_3 A_1,d&lt;V_3 A_2),AND(d&gt;V_4 A_1,d&lt;V_4 A_2),AND(d&gt;V_5 A_1,d&lt;V_5 A_2),AND(d&gt;V_6 A_1,d&lt;V_6 A_2)),d,0)</f>
        <v>0</v>
      </c>
      <c r="L233" s="104">
        <f>IF(OR(AND(d&gt;V_1 B_1,d&lt;V_1 B_2),AND(d&gt;V_2 B_1,d&lt;V_2 B_2),AND(d&gt;V_3 B_1,d&lt;V_3 B_2),AND(d&gt;V_4 B_1,d&lt;V_4 B_2),AND(d&gt;V_5 B_1,d&lt;V_5 B_2),AND(d&gt;V_6 B_1,d&lt;V_6 B_2)),d,0)</f>
        <v>0</v>
      </c>
      <c r="M233" s="106">
        <f>IF(OR(AND(d&gt;V_1 C_1,d&lt;V_1 C_2),AND(d&gt;V_2 C_1,d&lt;V_2 C_2),AND(d&gt;V_3 C_1,d&lt;V_3 C_2),AND(d&gt;V_4 C_1,d&lt;V_4 C_2),AND(d&gt;V_5 C_1,d&lt;V_5 C_2),AND(d&gt;V_6 C_1,d&lt;V_6 C_2)),d,0)</f>
        <v>0</v>
      </c>
      <c r="N233" s="92">
        <f t="shared" si="13"/>
        <v>0</v>
      </c>
      <c r="O233" s="90">
        <f t="shared" si="12"/>
        <v>0</v>
      </c>
    </row>
    <row r="234" spans="8:15" x14ac:dyDescent="0.2">
      <c r="H234" s="87"/>
      <c r="I234" s="71">
        <f t="shared" si="14"/>
        <v>43981</v>
      </c>
      <c r="K234" s="102">
        <f>IF(OR(AND(d&gt;V_1 A_1,d&lt;V_1 A_2),AND(d&gt;V_2 A_1,d&lt;V_2 A_2),AND(d&gt;V_3 A_1,d&lt;V_3 A_2),AND(d&gt;V_4 A_1,d&lt;V_4 A_2),AND(d&gt;V_5 A_1,d&lt;V_5 A_2),AND(d&gt;V_6 A_1,d&lt;V_6 A_2)),d,0)</f>
        <v>0</v>
      </c>
      <c r="L234" s="104">
        <f>IF(OR(AND(d&gt;V_1 B_1,d&lt;V_1 B_2),AND(d&gt;V_2 B_1,d&lt;V_2 B_2),AND(d&gt;V_3 B_1,d&lt;V_3 B_2),AND(d&gt;V_4 B_1,d&lt;V_4 B_2),AND(d&gt;V_5 B_1,d&lt;V_5 B_2),AND(d&gt;V_6 B_1,d&lt;V_6 B_2)),d,0)</f>
        <v>0</v>
      </c>
      <c r="M234" s="106">
        <f>IF(OR(AND(d&gt;V_1 C_1,d&lt;V_1 C_2),AND(d&gt;V_2 C_1,d&lt;V_2 C_2),AND(d&gt;V_3 C_1,d&lt;V_3 C_2),AND(d&gt;V_4 C_1,d&lt;V_4 C_2),AND(d&gt;V_5 C_1,d&lt;V_5 C_2),AND(d&gt;V_6 C_1,d&lt;V_6 C_2)),d,0)</f>
        <v>0</v>
      </c>
      <c r="N234" s="92">
        <f t="shared" si="13"/>
        <v>0</v>
      </c>
      <c r="O234" s="90">
        <f t="shared" si="12"/>
        <v>0</v>
      </c>
    </row>
    <row r="235" spans="8:15" x14ac:dyDescent="0.2">
      <c r="H235" s="87"/>
      <c r="I235" s="71">
        <f t="shared" si="14"/>
        <v>43982</v>
      </c>
      <c r="K235" s="102">
        <f>IF(OR(AND(d&gt;V_1 A_1,d&lt;V_1 A_2),AND(d&gt;V_2 A_1,d&lt;V_2 A_2),AND(d&gt;V_3 A_1,d&lt;V_3 A_2),AND(d&gt;V_4 A_1,d&lt;V_4 A_2),AND(d&gt;V_5 A_1,d&lt;V_5 A_2),AND(d&gt;V_6 A_1,d&lt;V_6 A_2)),d,0)</f>
        <v>0</v>
      </c>
      <c r="L235" s="104">
        <f>IF(OR(AND(d&gt;V_1 B_1,d&lt;V_1 B_2),AND(d&gt;V_2 B_1,d&lt;V_2 B_2),AND(d&gt;V_3 B_1,d&lt;V_3 B_2),AND(d&gt;V_4 B_1,d&lt;V_4 B_2),AND(d&gt;V_5 B_1,d&lt;V_5 B_2),AND(d&gt;V_6 B_1,d&lt;V_6 B_2)),d,0)</f>
        <v>0</v>
      </c>
      <c r="M235" s="106">
        <f>IF(OR(AND(d&gt;V_1 C_1,d&lt;V_1 C_2),AND(d&gt;V_2 C_1,d&lt;V_2 C_2),AND(d&gt;V_3 C_1,d&lt;V_3 C_2),AND(d&gt;V_4 C_1,d&lt;V_4 C_2),AND(d&gt;V_5 C_1,d&lt;V_5 C_2),AND(d&gt;V_6 C_1,d&lt;V_6 C_2)),d,0)</f>
        <v>0</v>
      </c>
      <c r="N235" s="92">
        <f t="shared" si="13"/>
        <v>0</v>
      </c>
      <c r="O235" s="90">
        <f t="shared" si="12"/>
        <v>0</v>
      </c>
    </row>
    <row r="236" spans="8:15" x14ac:dyDescent="0.2">
      <c r="H236" s="87"/>
      <c r="I236" s="71">
        <f t="shared" si="14"/>
        <v>43983</v>
      </c>
      <c r="K236" s="102">
        <f>IF(OR(AND(d&gt;V_1 A_1,d&lt;V_1 A_2),AND(d&gt;V_2 A_1,d&lt;V_2 A_2),AND(d&gt;V_3 A_1,d&lt;V_3 A_2),AND(d&gt;V_4 A_1,d&lt;V_4 A_2),AND(d&gt;V_5 A_1,d&lt;V_5 A_2),AND(d&gt;V_6 A_1,d&lt;V_6 A_2)),d,0)</f>
        <v>0</v>
      </c>
      <c r="L236" s="104">
        <f>IF(OR(AND(d&gt;V_1 B_1,d&lt;V_1 B_2),AND(d&gt;V_2 B_1,d&lt;V_2 B_2),AND(d&gt;V_3 B_1,d&lt;V_3 B_2),AND(d&gt;V_4 B_1,d&lt;V_4 B_2),AND(d&gt;V_5 B_1,d&lt;V_5 B_2),AND(d&gt;V_6 B_1,d&lt;V_6 B_2)),d,0)</f>
        <v>0</v>
      </c>
      <c r="M236" s="106">
        <f>IF(OR(AND(d&gt;V_1 C_1,d&lt;V_1 C_2),AND(d&gt;V_2 C_1,d&lt;V_2 C_2),AND(d&gt;V_3 C_1,d&lt;V_3 C_2),AND(d&gt;V_4 C_1,d&lt;V_4 C_2),AND(d&gt;V_5 C_1,d&lt;V_5 C_2),AND(d&gt;V_6 C_1,d&lt;V_6 C_2)),d,0)</f>
        <v>0</v>
      </c>
      <c r="N236" s="92">
        <f t="shared" si="13"/>
        <v>0</v>
      </c>
      <c r="O236" s="90">
        <f t="shared" si="12"/>
        <v>0</v>
      </c>
    </row>
    <row r="237" spans="8:15" x14ac:dyDescent="0.2">
      <c r="H237" s="87"/>
      <c r="I237" s="71">
        <f t="shared" si="14"/>
        <v>43984</v>
      </c>
      <c r="K237" s="102">
        <f>IF(OR(AND(d&gt;V_1 A_1,d&lt;V_1 A_2),AND(d&gt;V_2 A_1,d&lt;V_2 A_2),AND(d&gt;V_3 A_1,d&lt;V_3 A_2),AND(d&gt;V_4 A_1,d&lt;V_4 A_2),AND(d&gt;V_5 A_1,d&lt;V_5 A_2),AND(d&gt;V_6 A_1,d&lt;V_6 A_2)),d,0)</f>
        <v>0</v>
      </c>
      <c r="L237" s="104">
        <f>IF(OR(AND(d&gt;V_1 B_1,d&lt;V_1 B_2),AND(d&gt;V_2 B_1,d&lt;V_2 B_2),AND(d&gt;V_3 B_1,d&lt;V_3 B_2),AND(d&gt;V_4 B_1,d&lt;V_4 B_2),AND(d&gt;V_5 B_1,d&lt;V_5 B_2),AND(d&gt;V_6 B_1,d&lt;V_6 B_2)),d,0)</f>
        <v>0</v>
      </c>
      <c r="M237" s="106">
        <f>IF(OR(AND(d&gt;V_1 C_1,d&lt;V_1 C_2),AND(d&gt;V_2 C_1,d&lt;V_2 C_2),AND(d&gt;V_3 C_1,d&lt;V_3 C_2),AND(d&gt;V_4 C_1,d&lt;V_4 C_2),AND(d&gt;V_5 C_1,d&lt;V_5 C_2),AND(d&gt;V_6 C_1,d&lt;V_6 C_2)),d,0)</f>
        <v>0</v>
      </c>
      <c r="N237" s="92">
        <f t="shared" si="13"/>
        <v>0</v>
      </c>
      <c r="O237" s="90">
        <f t="shared" si="12"/>
        <v>0</v>
      </c>
    </row>
    <row r="238" spans="8:15" x14ac:dyDescent="0.2">
      <c r="H238" s="87"/>
      <c r="I238" s="71">
        <f t="shared" si="14"/>
        <v>43985</v>
      </c>
      <c r="K238" s="102">
        <f>IF(OR(AND(d&gt;V_1 A_1,d&lt;V_1 A_2),AND(d&gt;V_2 A_1,d&lt;V_2 A_2),AND(d&gt;V_3 A_1,d&lt;V_3 A_2),AND(d&gt;V_4 A_1,d&lt;V_4 A_2),AND(d&gt;V_5 A_1,d&lt;V_5 A_2),AND(d&gt;V_6 A_1,d&lt;V_6 A_2)),d,0)</f>
        <v>0</v>
      </c>
      <c r="L238" s="104">
        <f>IF(OR(AND(d&gt;V_1 B_1,d&lt;V_1 B_2),AND(d&gt;V_2 B_1,d&lt;V_2 B_2),AND(d&gt;V_3 B_1,d&lt;V_3 B_2),AND(d&gt;V_4 B_1,d&lt;V_4 B_2),AND(d&gt;V_5 B_1,d&lt;V_5 B_2),AND(d&gt;V_6 B_1,d&lt;V_6 B_2)),d,0)</f>
        <v>0</v>
      </c>
      <c r="M238" s="106">
        <f>IF(OR(AND(d&gt;V_1 C_1,d&lt;V_1 C_2),AND(d&gt;V_2 C_1,d&lt;V_2 C_2),AND(d&gt;V_3 C_1,d&lt;V_3 C_2),AND(d&gt;V_4 C_1,d&lt;V_4 C_2),AND(d&gt;V_5 C_1,d&lt;V_5 C_2),AND(d&gt;V_6 C_1,d&lt;V_6 C_2)),d,0)</f>
        <v>0</v>
      </c>
      <c r="N238" s="92">
        <f t="shared" si="13"/>
        <v>0</v>
      </c>
      <c r="O238" s="90">
        <f t="shared" si="12"/>
        <v>0</v>
      </c>
    </row>
    <row r="239" spans="8:15" x14ac:dyDescent="0.2">
      <c r="H239" s="87"/>
      <c r="I239" s="71">
        <f t="shared" si="14"/>
        <v>43986</v>
      </c>
      <c r="K239" s="102">
        <f>IF(OR(AND(d&gt;V_1 A_1,d&lt;V_1 A_2),AND(d&gt;V_2 A_1,d&lt;V_2 A_2),AND(d&gt;V_3 A_1,d&lt;V_3 A_2),AND(d&gt;V_4 A_1,d&lt;V_4 A_2),AND(d&gt;V_5 A_1,d&lt;V_5 A_2),AND(d&gt;V_6 A_1,d&lt;V_6 A_2)),d,0)</f>
        <v>0</v>
      </c>
      <c r="L239" s="104">
        <f>IF(OR(AND(d&gt;V_1 B_1,d&lt;V_1 B_2),AND(d&gt;V_2 B_1,d&lt;V_2 B_2),AND(d&gt;V_3 B_1,d&lt;V_3 B_2),AND(d&gt;V_4 B_1,d&lt;V_4 B_2),AND(d&gt;V_5 B_1,d&lt;V_5 B_2),AND(d&gt;V_6 B_1,d&lt;V_6 B_2)),d,0)</f>
        <v>0</v>
      </c>
      <c r="M239" s="106">
        <f>IF(OR(AND(d&gt;V_1 C_1,d&lt;V_1 C_2),AND(d&gt;V_2 C_1,d&lt;V_2 C_2),AND(d&gt;V_3 C_1,d&lt;V_3 C_2),AND(d&gt;V_4 C_1,d&lt;V_4 C_2),AND(d&gt;V_5 C_1,d&lt;V_5 C_2),AND(d&gt;V_6 C_1,d&lt;V_6 C_2)),d,0)</f>
        <v>0</v>
      </c>
      <c r="N239" s="92">
        <f t="shared" si="13"/>
        <v>0</v>
      </c>
      <c r="O239" s="90">
        <f t="shared" si="12"/>
        <v>0</v>
      </c>
    </row>
    <row r="240" spans="8:15" x14ac:dyDescent="0.2">
      <c r="H240" s="87"/>
      <c r="I240" s="71">
        <f t="shared" si="14"/>
        <v>43987</v>
      </c>
      <c r="K240" s="102">
        <f>IF(OR(AND(d&gt;V_1 A_1,d&lt;V_1 A_2),AND(d&gt;V_2 A_1,d&lt;V_2 A_2),AND(d&gt;V_3 A_1,d&lt;V_3 A_2),AND(d&gt;V_4 A_1,d&lt;V_4 A_2),AND(d&gt;V_5 A_1,d&lt;V_5 A_2),AND(d&gt;V_6 A_1,d&lt;V_6 A_2)),d,0)</f>
        <v>0</v>
      </c>
      <c r="L240" s="104">
        <f>IF(OR(AND(d&gt;V_1 B_1,d&lt;V_1 B_2),AND(d&gt;V_2 B_1,d&lt;V_2 B_2),AND(d&gt;V_3 B_1,d&lt;V_3 B_2),AND(d&gt;V_4 B_1,d&lt;V_4 B_2),AND(d&gt;V_5 B_1,d&lt;V_5 B_2),AND(d&gt;V_6 B_1,d&lt;V_6 B_2)),d,0)</f>
        <v>0</v>
      </c>
      <c r="M240" s="106">
        <f>IF(OR(AND(d&gt;V_1 C_1,d&lt;V_1 C_2),AND(d&gt;V_2 C_1,d&lt;V_2 C_2),AND(d&gt;V_3 C_1,d&lt;V_3 C_2),AND(d&gt;V_4 C_1,d&lt;V_4 C_2),AND(d&gt;V_5 C_1,d&lt;V_5 C_2),AND(d&gt;V_6 C_1,d&lt;V_6 C_2)),d,0)</f>
        <v>0</v>
      </c>
      <c r="N240" s="92">
        <f t="shared" si="13"/>
        <v>0</v>
      </c>
      <c r="O240" s="90">
        <f t="shared" si="12"/>
        <v>0</v>
      </c>
    </row>
    <row r="241" spans="8:15" x14ac:dyDescent="0.2">
      <c r="H241" s="87"/>
      <c r="I241" s="71">
        <f t="shared" si="14"/>
        <v>43988</v>
      </c>
      <c r="K241" s="102">
        <f>IF(OR(AND(d&gt;V_1 A_1,d&lt;V_1 A_2),AND(d&gt;V_2 A_1,d&lt;V_2 A_2),AND(d&gt;V_3 A_1,d&lt;V_3 A_2),AND(d&gt;V_4 A_1,d&lt;V_4 A_2),AND(d&gt;V_5 A_1,d&lt;V_5 A_2),AND(d&gt;V_6 A_1,d&lt;V_6 A_2)),d,0)</f>
        <v>0</v>
      </c>
      <c r="L241" s="104">
        <f>IF(OR(AND(d&gt;V_1 B_1,d&lt;V_1 B_2),AND(d&gt;V_2 B_1,d&lt;V_2 B_2),AND(d&gt;V_3 B_1,d&lt;V_3 B_2),AND(d&gt;V_4 B_1,d&lt;V_4 B_2),AND(d&gt;V_5 B_1,d&lt;V_5 B_2),AND(d&gt;V_6 B_1,d&lt;V_6 B_2)),d,0)</f>
        <v>0</v>
      </c>
      <c r="M241" s="106">
        <f>IF(OR(AND(d&gt;V_1 C_1,d&lt;V_1 C_2),AND(d&gt;V_2 C_1,d&lt;V_2 C_2),AND(d&gt;V_3 C_1,d&lt;V_3 C_2),AND(d&gt;V_4 C_1,d&lt;V_4 C_2),AND(d&gt;V_5 C_1,d&lt;V_5 C_2),AND(d&gt;V_6 C_1,d&lt;V_6 C_2)),d,0)</f>
        <v>0</v>
      </c>
      <c r="N241" s="92">
        <f t="shared" si="13"/>
        <v>0</v>
      </c>
      <c r="O241" s="90">
        <f t="shared" si="12"/>
        <v>0</v>
      </c>
    </row>
    <row r="242" spans="8:15" x14ac:dyDescent="0.2">
      <c r="H242" s="87"/>
      <c r="I242" s="71">
        <f t="shared" si="14"/>
        <v>43989</v>
      </c>
      <c r="K242" s="102">
        <f>IF(OR(AND(d&gt;V_1 A_1,d&lt;V_1 A_2),AND(d&gt;V_2 A_1,d&lt;V_2 A_2),AND(d&gt;V_3 A_1,d&lt;V_3 A_2),AND(d&gt;V_4 A_1,d&lt;V_4 A_2),AND(d&gt;V_5 A_1,d&lt;V_5 A_2),AND(d&gt;V_6 A_1,d&lt;V_6 A_2)),d,0)</f>
        <v>0</v>
      </c>
      <c r="L242" s="104">
        <f>IF(OR(AND(d&gt;V_1 B_1,d&lt;V_1 B_2),AND(d&gt;V_2 B_1,d&lt;V_2 B_2),AND(d&gt;V_3 B_1,d&lt;V_3 B_2),AND(d&gt;V_4 B_1,d&lt;V_4 B_2),AND(d&gt;V_5 B_1,d&lt;V_5 B_2),AND(d&gt;V_6 B_1,d&lt;V_6 B_2)),d,0)</f>
        <v>0</v>
      </c>
      <c r="M242" s="106">
        <f>IF(OR(AND(d&gt;V_1 C_1,d&lt;V_1 C_2),AND(d&gt;V_2 C_1,d&lt;V_2 C_2),AND(d&gt;V_3 C_1,d&lt;V_3 C_2),AND(d&gt;V_4 C_1,d&lt;V_4 C_2),AND(d&gt;V_5 C_1,d&lt;V_5 C_2),AND(d&gt;V_6 C_1,d&lt;V_6 C_2)),d,0)</f>
        <v>0</v>
      </c>
      <c r="N242" s="92">
        <f t="shared" si="13"/>
        <v>0</v>
      </c>
      <c r="O242" s="90">
        <f t="shared" si="12"/>
        <v>0</v>
      </c>
    </row>
    <row r="243" spans="8:15" x14ac:dyDescent="0.2">
      <c r="H243" s="87"/>
      <c r="I243" s="71">
        <f t="shared" si="14"/>
        <v>43990</v>
      </c>
      <c r="K243" s="102">
        <f>IF(OR(AND(d&gt;V_1 A_1,d&lt;V_1 A_2),AND(d&gt;V_2 A_1,d&lt;V_2 A_2),AND(d&gt;V_3 A_1,d&lt;V_3 A_2),AND(d&gt;V_4 A_1,d&lt;V_4 A_2),AND(d&gt;V_5 A_1,d&lt;V_5 A_2),AND(d&gt;V_6 A_1,d&lt;V_6 A_2)),d,0)</f>
        <v>0</v>
      </c>
      <c r="L243" s="104">
        <f>IF(OR(AND(d&gt;V_1 B_1,d&lt;V_1 B_2),AND(d&gt;V_2 B_1,d&lt;V_2 B_2),AND(d&gt;V_3 B_1,d&lt;V_3 B_2),AND(d&gt;V_4 B_1,d&lt;V_4 B_2),AND(d&gt;V_5 B_1,d&lt;V_5 B_2),AND(d&gt;V_6 B_1,d&lt;V_6 B_2)),d,0)</f>
        <v>0</v>
      </c>
      <c r="M243" s="106">
        <f>IF(OR(AND(d&gt;V_1 C_1,d&lt;V_1 C_2),AND(d&gt;V_2 C_1,d&lt;V_2 C_2),AND(d&gt;V_3 C_1,d&lt;V_3 C_2),AND(d&gt;V_4 C_1,d&lt;V_4 C_2),AND(d&gt;V_5 C_1,d&lt;V_5 C_2),AND(d&gt;V_6 C_1,d&lt;V_6 C_2)),d,0)</f>
        <v>0</v>
      </c>
      <c r="N243" s="92">
        <f t="shared" si="13"/>
        <v>0</v>
      </c>
      <c r="O243" s="90">
        <f t="shared" si="12"/>
        <v>0</v>
      </c>
    </row>
    <row r="244" spans="8:15" x14ac:dyDescent="0.2">
      <c r="H244" s="87"/>
      <c r="I244" s="71">
        <f t="shared" si="14"/>
        <v>43991</v>
      </c>
      <c r="K244" s="102">
        <f>IF(OR(AND(d&gt;V_1 A_1,d&lt;V_1 A_2),AND(d&gt;V_2 A_1,d&lt;V_2 A_2),AND(d&gt;V_3 A_1,d&lt;V_3 A_2),AND(d&gt;V_4 A_1,d&lt;V_4 A_2),AND(d&gt;V_5 A_1,d&lt;V_5 A_2),AND(d&gt;V_6 A_1,d&lt;V_6 A_2)),d,0)</f>
        <v>0</v>
      </c>
      <c r="L244" s="104">
        <f>IF(OR(AND(d&gt;V_1 B_1,d&lt;V_1 B_2),AND(d&gt;V_2 B_1,d&lt;V_2 B_2),AND(d&gt;V_3 B_1,d&lt;V_3 B_2),AND(d&gt;V_4 B_1,d&lt;V_4 B_2),AND(d&gt;V_5 B_1,d&lt;V_5 B_2),AND(d&gt;V_6 B_1,d&lt;V_6 B_2)),d,0)</f>
        <v>0</v>
      </c>
      <c r="M244" s="106">
        <f>IF(OR(AND(d&gt;V_1 C_1,d&lt;V_1 C_2),AND(d&gt;V_2 C_1,d&lt;V_2 C_2),AND(d&gt;V_3 C_1,d&lt;V_3 C_2),AND(d&gt;V_4 C_1,d&lt;V_4 C_2),AND(d&gt;V_5 C_1,d&lt;V_5 C_2),AND(d&gt;V_6 C_1,d&lt;V_6 C_2)),d,0)</f>
        <v>0</v>
      </c>
      <c r="N244" s="92">
        <f t="shared" si="13"/>
        <v>0</v>
      </c>
      <c r="O244" s="90">
        <f t="shared" si="12"/>
        <v>0</v>
      </c>
    </row>
    <row r="245" spans="8:15" x14ac:dyDescent="0.2">
      <c r="H245" s="87"/>
      <c r="I245" s="71">
        <f t="shared" si="14"/>
        <v>43992</v>
      </c>
      <c r="K245" s="102">
        <f>IF(OR(AND(d&gt;V_1 A_1,d&lt;V_1 A_2),AND(d&gt;V_2 A_1,d&lt;V_2 A_2),AND(d&gt;V_3 A_1,d&lt;V_3 A_2),AND(d&gt;V_4 A_1,d&lt;V_4 A_2),AND(d&gt;V_5 A_1,d&lt;V_5 A_2),AND(d&gt;V_6 A_1,d&lt;V_6 A_2)),d,0)</f>
        <v>0</v>
      </c>
      <c r="L245" s="104">
        <f>IF(OR(AND(d&gt;V_1 B_1,d&lt;V_1 B_2),AND(d&gt;V_2 B_1,d&lt;V_2 B_2),AND(d&gt;V_3 B_1,d&lt;V_3 B_2),AND(d&gt;V_4 B_1,d&lt;V_4 B_2),AND(d&gt;V_5 B_1,d&lt;V_5 B_2),AND(d&gt;V_6 B_1,d&lt;V_6 B_2)),d,0)</f>
        <v>0</v>
      </c>
      <c r="M245" s="106">
        <f>IF(OR(AND(d&gt;V_1 C_1,d&lt;V_1 C_2),AND(d&gt;V_2 C_1,d&lt;V_2 C_2),AND(d&gt;V_3 C_1,d&lt;V_3 C_2),AND(d&gt;V_4 C_1,d&lt;V_4 C_2),AND(d&gt;V_5 C_1,d&lt;V_5 C_2),AND(d&gt;V_6 C_1,d&lt;V_6 C_2)),d,0)</f>
        <v>0</v>
      </c>
      <c r="N245" s="92">
        <f t="shared" si="13"/>
        <v>0</v>
      </c>
      <c r="O245" s="90">
        <f t="shared" si="12"/>
        <v>0</v>
      </c>
    </row>
    <row r="246" spans="8:15" x14ac:dyDescent="0.2">
      <c r="H246" s="87"/>
      <c r="I246" s="71">
        <f t="shared" si="14"/>
        <v>43993</v>
      </c>
      <c r="K246" s="102">
        <f>IF(OR(AND(d&gt;V_1 A_1,d&lt;V_1 A_2),AND(d&gt;V_2 A_1,d&lt;V_2 A_2),AND(d&gt;V_3 A_1,d&lt;V_3 A_2),AND(d&gt;V_4 A_1,d&lt;V_4 A_2),AND(d&gt;V_5 A_1,d&lt;V_5 A_2),AND(d&gt;V_6 A_1,d&lt;V_6 A_2)),d,0)</f>
        <v>0</v>
      </c>
      <c r="L246" s="104">
        <f>IF(OR(AND(d&gt;V_1 B_1,d&lt;V_1 B_2),AND(d&gt;V_2 B_1,d&lt;V_2 B_2),AND(d&gt;V_3 B_1,d&lt;V_3 B_2),AND(d&gt;V_4 B_1,d&lt;V_4 B_2),AND(d&gt;V_5 B_1,d&lt;V_5 B_2),AND(d&gt;V_6 B_1,d&lt;V_6 B_2)),d,0)</f>
        <v>0</v>
      </c>
      <c r="M246" s="106">
        <f>IF(OR(AND(d&gt;V_1 C_1,d&lt;V_1 C_2),AND(d&gt;V_2 C_1,d&lt;V_2 C_2),AND(d&gt;V_3 C_1,d&lt;V_3 C_2),AND(d&gt;V_4 C_1,d&lt;V_4 C_2),AND(d&gt;V_5 C_1,d&lt;V_5 C_2),AND(d&gt;V_6 C_1,d&lt;V_6 C_2)),d,0)</f>
        <v>0</v>
      </c>
      <c r="N246" s="92">
        <f t="shared" si="13"/>
        <v>0</v>
      </c>
      <c r="O246" s="90">
        <f t="shared" si="12"/>
        <v>0</v>
      </c>
    </row>
    <row r="247" spans="8:15" x14ac:dyDescent="0.2">
      <c r="H247" s="87"/>
      <c r="I247" s="71">
        <f t="shared" si="14"/>
        <v>43994</v>
      </c>
      <c r="K247" s="102">
        <f>IF(OR(AND(d&gt;V_1 A_1,d&lt;V_1 A_2),AND(d&gt;V_2 A_1,d&lt;V_2 A_2),AND(d&gt;V_3 A_1,d&lt;V_3 A_2),AND(d&gt;V_4 A_1,d&lt;V_4 A_2),AND(d&gt;V_5 A_1,d&lt;V_5 A_2),AND(d&gt;V_6 A_1,d&lt;V_6 A_2)),d,0)</f>
        <v>0</v>
      </c>
      <c r="L247" s="104">
        <f>IF(OR(AND(d&gt;V_1 B_1,d&lt;V_1 B_2),AND(d&gt;V_2 B_1,d&lt;V_2 B_2),AND(d&gt;V_3 B_1,d&lt;V_3 B_2),AND(d&gt;V_4 B_1,d&lt;V_4 B_2),AND(d&gt;V_5 B_1,d&lt;V_5 B_2),AND(d&gt;V_6 B_1,d&lt;V_6 B_2)),d,0)</f>
        <v>0</v>
      </c>
      <c r="M247" s="106">
        <f>IF(OR(AND(d&gt;V_1 C_1,d&lt;V_1 C_2),AND(d&gt;V_2 C_1,d&lt;V_2 C_2),AND(d&gt;V_3 C_1,d&lt;V_3 C_2),AND(d&gt;V_4 C_1,d&lt;V_4 C_2),AND(d&gt;V_5 C_1,d&lt;V_5 C_2),AND(d&gt;V_6 C_1,d&lt;V_6 C_2)),d,0)</f>
        <v>0</v>
      </c>
      <c r="N247" s="92">
        <f t="shared" si="13"/>
        <v>0</v>
      </c>
      <c r="O247" s="90">
        <f t="shared" si="12"/>
        <v>0</v>
      </c>
    </row>
    <row r="248" spans="8:15" x14ac:dyDescent="0.2">
      <c r="H248" s="87"/>
      <c r="I248" s="71">
        <f t="shared" si="14"/>
        <v>43995</v>
      </c>
      <c r="K248" s="102">
        <f>IF(OR(AND(d&gt;V_1 A_1,d&lt;V_1 A_2),AND(d&gt;V_2 A_1,d&lt;V_2 A_2),AND(d&gt;V_3 A_1,d&lt;V_3 A_2),AND(d&gt;V_4 A_1,d&lt;V_4 A_2),AND(d&gt;V_5 A_1,d&lt;V_5 A_2),AND(d&gt;V_6 A_1,d&lt;V_6 A_2)),d,0)</f>
        <v>0</v>
      </c>
      <c r="L248" s="104">
        <f>IF(OR(AND(d&gt;V_1 B_1,d&lt;V_1 B_2),AND(d&gt;V_2 B_1,d&lt;V_2 B_2),AND(d&gt;V_3 B_1,d&lt;V_3 B_2),AND(d&gt;V_4 B_1,d&lt;V_4 B_2),AND(d&gt;V_5 B_1,d&lt;V_5 B_2),AND(d&gt;V_6 B_1,d&lt;V_6 B_2)),d,0)</f>
        <v>0</v>
      </c>
      <c r="M248" s="106">
        <f>IF(OR(AND(d&gt;V_1 C_1,d&lt;V_1 C_2),AND(d&gt;V_2 C_1,d&lt;V_2 C_2),AND(d&gt;V_3 C_1,d&lt;V_3 C_2),AND(d&gt;V_4 C_1,d&lt;V_4 C_2),AND(d&gt;V_5 C_1,d&lt;V_5 C_2),AND(d&gt;V_6 C_1,d&lt;V_6 C_2)),d,0)</f>
        <v>0</v>
      </c>
      <c r="N248" s="92">
        <f t="shared" si="13"/>
        <v>0</v>
      </c>
      <c r="O248" s="90">
        <f t="shared" si="12"/>
        <v>0</v>
      </c>
    </row>
    <row r="249" spans="8:15" x14ac:dyDescent="0.2">
      <c r="H249" s="87"/>
      <c r="I249" s="71">
        <f t="shared" si="14"/>
        <v>43996</v>
      </c>
      <c r="K249" s="102">
        <f>IF(OR(AND(d&gt;V_1 A_1,d&lt;V_1 A_2),AND(d&gt;V_2 A_1,d&lt;V_2 A_2),AND(d&gt;V_3 A_1,d&lt;V_3 A_2),AND(d&gt;V_4 A_1,d&lt;V_4 A_2),AND(d&gt;V_5 A_1,d&lt;V_5 A_2),AND(d&gt;V_6 A_1,d&lt;V_6 A_2)),d,0)</f>
        <v>0</v>
      </c>
      <c r="L249" s="104">
        <f>IF(OR(AND(d&gt;V_1 B_1,d&lt;V_1 B_2),AND(d&gt;V_2 B_1,d&lt;V_2 B_2),AND(d&gt;V_3 B_1,d&lt;V_3 B_2),AND(d&gt;V_4 B_1,d&lt;V_4 B_2),AND(d&gt;V_5 B_1,d&lt;V_5 B_2),AND(d&gt;V_6 B_1,d&lt;V_6 B_2)),d,0)</f>
        <v>0</v>
      </c>
      <c r="M249" s="106">
        <f>IF(OR(AND(d&gt;V_1 C_1,d&lt;V_1 C_2),AND(d&gt;V_2 C_1,d&lt;V_2 C_2),AND(d&gt;V_3 C_1,d&lt;V_3 C_2),AND(d&gt;V_4 C_1,d&lt;V_4 C_2),AND(d&gt;V_5 C_1,d&lt;V_5 C_2),AND(d&gt;V_6 C_1,d&lt;V_6 C_2)),d,0)</f>
        <v>0</v>
      </c>
      <c r="N249" s="92">
        <f t="shared" si="13"/>
        <v>0</v>
      </c>
      <c r="O249" s="90">
        <f t="shared" si="12"/>
        <v>0</v>
      </c>
    </row>
    <row r="250" spans="8:15" x14ac:dyDescent="0.2">
      <c r="H250" s="87"/>
      <c r="I250" s="71">
        <f t="shared" si="14"/>
        <v>43997</v>
      </c>
      <c r="K250" s="102">
        <f>IF(OR(AND(d&gt;V_1 A_1,d&lt;V_1 A_2),AND(d&gt;V_2 A_1,d&lt;V_2 A_2),AND(d&gt;V_3 A_1,d&lt;V_3 A_2),AND(d&gt;V_4 A_1,d&lt;V_4 A_2),AND(d&gt;V_5 A_1,d&lt;V_5 A_2),AND(d&gt;V_6 A_1,d&lt;V_6 A_2)),d,0)</f>
        <v>0</v>
      </c>
      <c r="L250" s="104">
        <f>IF(OR(AND(d&gt;V_1 B_1,d&lt;V_1 B_2),AND(d&gt;V_2 B_1,d&lt;V_2 B_2),AND(d&gt;V_3 B_1,d&lt;V_3 B_2),AND(d&gt;V_4 B_1,d&lt;V_4 B_2),AND(d&gt;V_5 B_1,d&lt;V_5 B_2),AND(d&gt;V_6 B_1,d&lt;V_6 B_2)),d,0)</f>
        <v>0</v>
      </c>
      <c r="M250" s="106">
        <f>IF(OR(AND(d&gt;V_1 C_1,d&lt;V_1 C_2),AND(d&gt;V_2 C_1,d&lt;V_2 C_2),AND(d&gt;V_3 C_1,d&lt;V_3 C_2),AND(d&gt;V_4 C_1,d&lt;V_4 C_2),AND(d&gt;V_5 C_1,d&lt;V_5 C_2),AND(d&gt;V_6 C_1,d&lt;V_6 C_2)),d,0)</f>
        <v>0</v>
      </c>
      <c r="N250" s="92">
        <f t="shared" si="13"/>
        <v>0</v>
      </c>
      <c r="O250" s="90">
        <f t="shared" si="12"/>
        <v>0</v>
      </c>
    </row>
    <row r="251" spans="8:15" x14ac:dyDescent="0.2">
      <c r="H251" s="87"/>
      <c r="I251" s="71">
        <f t="shared" si="14"/>
        <v>43998</v>
      </c>
      <c r="K251" s="102">
        <f>IF(OR(AND(d&gt;V_1 A_1,d&lt;V_1 A_2),AND(d&gt;V_2 A_1,d&lt;V_2 A_2),AND(d&gt;V_3 A_1,d&lt;V_3 A_2),AND(d&gt;V_4 A_1,d&lt;V_4 A_2),AND(d&gt;V_5 A_1,d&lt;V_5 A_2),AND(d&gt;V_6 A_1,d&lt;V_6 A_2)),d,0)</f>
        <v>0</v>
      </c>
      <c r="L251" s="104">
        <f>IF(OR(AND(d&gt;V_1 B_1,d&lt;V_1 B_2),AND(d&gt;V_2 B_1,d&lt;V_2 B_2),AND(d&gt;V_3 B_1,d&lt;V_3 B_2),AND(d&gt;V_4 B_1,d&lt;V_4 B_2),AND(d&gt;V_5 B_1,d&lt;V_5 B_2),AND(d&gt;V_6 B_1,d&lt;V_6 B_2)),d,0)</f>
        <v>0</v>
      </c>
      <c r="M251" s="106">
        <f>IF(OR(AND(d&gt;V_1 C_1,d&lt;V_1 C_2),AND(d&gt;V_2 C_1,d&lt;V_2 C_2),AND(d&gt;V_3 C_1,d&lt;V_3 C_2),AND(d&gt;V_4 C_1,d&lt;V_4 C_2),AND(d&gt;V_5 C_1,d&lt;V_5 C_2),AND(d&gt;V_6 C_1,d&lt;V_6 C_2)),d,0)</f>
        <v>0</v>
      </c>
      <c r="N251" s="92">
        <f t="shared" si="13"/>
        <v>0</v>
      </c>
      <c r="O251" s="90">
        <f t="shared" si="12"/>
        <v>0</v>
      </c>
    </row>
    <row r="252" spans="8:15" x14ac:dyDescent="0.2">
      <c r="H252" s="87"/>
      <c r="I252" s="71">
        <f t="shared" si="14"/>
        <v>43999</v>
      </c>
      <c r="K252" s="102">
        <f>IF(OR(AND(d&gt;V_1 A_1,d&lt;V_1 A_2),AND(d&gt;V_2 A_1,d&lt;V_2 A_2),AND(d&gt;V_3 A_1,d&lt;V_3 A_2),AND(d&gt;V_4 A_1,d&lt;V_4 A_2),AND(d&gt;V_5 A_1,d&lt;V_5 A_2),AND(d&gt;V_6 A_1,d&lt;V_6 A_2)),d,0)</f>
        <v>0</v>
      </c>
      <c r="L252" s="104">
        <f>IF(OR(AND(d&gt;V_1 B_1,d&lt;V_1 B_2),AND(d&gt;V_2 B_1,d&lt;V_2 B_2),AND(d&gt;V_3 B_1,d&lt;V_3 B_2),AND(d&gt;V_4 B_1,d&lt;V_4 B_2),AND(d&gt;V_5 B_1,d&lt;V_5 B_2),AND(d&gt;V_6 B_1,d&lt;V_6 B_2)),d,0)</f>
        <v>0</v>
      </c>
      <c r="M252" s="106">
        <f>IF(OR(AND(d&gt;V_1 C_1,d&lt;V_1 C_2),AND(d&gt;V_2 C_1,d&lt;V_2 C_2),AND(d&gt;V_3 C_1,d&lt;V_3 C_2),AND(d&gt;V_4 C_1,d&lt;V_4 C_2),AND(d&gt;V_5 C_1,d&lt;V_5 C_2),AND(d&gt;V_6 C_1,d&lt;V_6 C_2)),d,0)</f>
        <v>0</v>
      </c>
      <c r="N252" s="92">
        <f t="shared" si="13"/>
        <v>0</v>
      </c>
      <c r="O252" s="90">
        <f t="shared" si="12"/>
        <v>0</v>
      </c>
    </row>
    <row r="253" spans="8:15" x14ac:dyDescent="0.2">
      <c r="H253" s="87"/>
      <c r="I253" s="71">
        <f t="shared" si="14"/>
        <v>44000</v>
      </c>
      <c r="K253" s="102">
        <f>IF(OR(AND(d&gt;V_1 A_1,d&lt;V_1 A_2),AND(d&gt;V_2 A_1,d&lt;V_2 A_2),AND(d&gt;V_3 A_1,d&lt;V_3 A_2),AND(d&gt;V_4 A_1,d&lt;V_4 A_2),AND(d&gt;V_5 A_1,d&lt;V_5 A_2),AND(d&gt;V_6 A_1,d&lt;V_6 A_2)),d,0)</f>
        <v>0</v>
      </c>
      <c r="L253" s="104">
        <f>IF(OR(AND(d&gt;V_1 B_1,d&lt;V_1 B_2),AND(d&gt;V_2 B_1,d&lt;V_2 B_2),AND(d&gt;V_3 B_1,d&lt;V_3 B_2),AND(d&gt;V_4 B_1,d&lt;V_4 B_2),AND(d&gt;V_5 B_1,d&lt;V_5 B_2),AND(d&gt;V_6 B_1,d&lt;V_6 B_2)),d,0)</f>
        <v>0</v>
      </c>
      <c r="M253" s="106">
        <f>IF(OR(AND(d&gt;V_1 C_1,d&lt;V_1 C_2),AND(d&gt;V_2 C_1,d&lt;V_2 C_2),AND(d&gt;V_3 C_1,d&lt;V_3 C_2),AND(d&gt;V_4 C_1,d&lt;V_4 C_2),AND(d&gt;V_5 C_1,d&lt;V_5 C_2),AND(d&gt;V_6 C_1,d&lt;V_6 C_2)),d,0)</f>
        <v>0</v>
      </c>
      <c r="N253" s="92">
        <f t="shared" si="13"/>
        <v>0</v>
      </c>
      <c r="O253" s="90">
        <f t="shared" si="12"/>
        <v>0</v>
      </c>
    </row>
    <row r="254" spans="8:15" x14ac:dyDescent="0.2">
      <c r="H254" s="87"/>
      <c r="I254" s="71">
        <f t="shared" si="14"/>
        <v>44001</v>
      </c>
      <c r="K254" s="102">
        <f>IF(OR(AND(d&gt;V_1 A_1,d&lt;V_1 A_2),AND(d&gt;V_2 A_1,d&lt;V_2 A_2),AND(d&gt;V_3 A_1,d&lt;V_3 A_2),AND(d&gt;V_4 A_1,d&lt;V_4 A_2),AND(d&gt;V_5 A_1,d&lt;V_5 A_2),AND(d&gt;V_6 A_1,d&lt;V_6 A_2)),d,0)</f>
        <v>0</v>
      </c>
      <c r="L254" s="104">
        <f>IF(OR(AND(d&gt;V_1 B_1,d&lt;V_1 B_2),AND(d&gt;V_2 B_1,d&lt;V_2 B_2),AND(d&gt;V_3 B_1,d&lt;V_3 B_2),AND(d&gt;V_4 B_1,d&lt;V_4 B_2),AND(d&gt;V_5 B_1,d&lt;V_5 B_2),AND(d&gt;V_6 B_1,d&lt;V_6 B_2)),d,0)</f>
        <v>0</v>
      </c>
      <c r="M254" s="106">
        <f>IF(OR(AND(d&gt;V_1 C_1,d&lt;V_1 C_2),AND(d&gt;V_2 C_1,d&lt;V_2 C_2),AND(d&gt;V_3 C_1,d&lt;V_3 C_2),AND(d&gt;V_4 C_1,d&lt;V_4 C_2),AND(d&gt;V_5 C_1,d&lt;V_5 C_2),AND(d&gt;V_6 C_1,d&lt;V_6 C_2)),d,0)</f>
        <v>0</v>
      </c>
      <c r="N254" s="92">
        <f t="shared" si="13"/>
        <v>0</v>
      </c>
      <c r="O254" s="90">
        <f t="shared" si="12"/>
        <v>0</v>
      </c>
    </row>
    <row r="255" spans="8:15" x14ac:dyDescent="0.2">
      <c r="H255" s="87"/>
      <c r="I255" s="71">
        <f t="shared" si="14"/>
        <v>44002</v>
      </c>
      <c r="K255" s="102">
        <f>IF(OR(AND(d&gt;V_1 A_1,d&lt;V_1 A_2),AND(d&gt;V_2 A_1,d&lt;V_2 A_2),AND(d&gt;V_3 A_1,d&lt;V_3 A_2),AND(d&gt;V_4 A_1,d&lt;V_4 A_2),AND(d&gt;V_5 A_1,d&lt;V_5 A_2),AND(d&gt;V_6 A_1,d&lt;V_6 A_2)),d,0)</f>
        <v>0</v>
      </c>
      <c r="L255" s="104">
        <f>IF(OR(AND(d&gt;V_1 B_1,d&lt;V_1 B_2),AND(d&gt;V_2 B_1,d&lt;V_2 B_2),AND(d&gt;V_3 B_1,d&lt;V_3 B_2),AND(d&gt;V_4 B_1,d&lt;V_4 B_2),AND(d&gt;V_5 B_1,d&lt;V_5 B_2),AND(d&gt;V_6 B_1,d&lt;V_6 B_2)),d,0)</f>
        <v>0</v>
      </c>
      <c r="M255" s="106">
        <f>IF(OR(AND(d&gt;V_1 C_1,d&lt;V_1 C_2),AND(d&gt;V_2 C_1,d&lt;V_2 C_2),AND(d&gt;V_3 C_1,d&lt;V_3 C_2),AND(d&gt;V_4 C_1,d&lt;V_4 C_2),AND(d&gt;V_5 C_1,d&lt;V_5 C_2),AND(d&gt;V_6 C_1,d&lt;V_6 C_2)),d,0)</f>
        <v>0</v>
      </c>
      <c r="N255" s="92">
        <f t="shared" si="13"/>
        <v>0</v>
      </c>
      <c r="O255" s="90">
        <f t="shared" si="12"/>
        <v>0</v>
      </c>
    </row>
    <row r="256" spans="8:15" x14ac:dyDescent="0.2">
      <c r="H256" s="87"/>
      <c r="I256" s="71">
        <f t="shared" si="14"/>
        <v>44003</v>
      </c>
      <c r="K256" s="102">
        <f>IF(OR(AND(d&gt;V_1 A_1,d&lt;V_1 A_2),AND(d&gt;V_2 A_1,d&lt;V_2 A_2),AND(d&gt;V_3 A_1,d&lt;V_3 A_2),AND(d&gt;V_4 A_1,d&lt;V_4 A_2),AND(d&gt;V_5 A_1,d&lt;V_5 A_2),AND(d&gt;V_6 A_1,d&lt;V_6 A_2)),d,0)</f>
        <v>0</v>
      </c>
      <c r="L256" s="104">
        <f>IF(OR(AND(d&gt;V_1 B_1,d&lt;V_1 B_2),AND(d&gt;V_2 B_1,d&lt;V_2 B_2),AND(d&gt;V_3 B_1,d&lt;V_3 B_2),AND(d&gt;V_4 B_1,d&lt;V_4 B_2),AND(d&gt;V_5 B_1,d&lt;V_5 B_2),AND(d&gt;V_6 B_1,d&lt;V_6 B_2)),d,0)</f>
        <v>0</v>
      </c>
      <c r="M256" s="106">
        <f>IF(OR(AND(d&gt;V_1 C_1,d&lt;V_1 C_2),AND(d&gt;V_2 C_1,d&lt;V_2 C_2),AND(d&gt;V_3 C_1,d&lt;V_3 C_2),AND(d&gt;V_4 C_1,d&lt;V_4 C_2),AND(d&gt;V_5 C_1,d&lt;V_5 C_2),AND(d&gt;V_6 C_1,d&lt;V_6 C_2)),d,0)</f>
        <v>0</v>
      </c>
      <c r="N256" s="92">
        <f t="shared" si="13"/>
        <v>0</v>
      </c>
      <c r="O256" s="90">
        <f t="shared" si="12"/>
        <v>0</v>
      </c>
    </row>
    <row r="257" spans="8:15" x14ac:dyDescent="0.2">
      <c r="H257" s="87"/>
      <c r="I257" s="71">
        <f t="shared" si="14"/>
        <v>44004</v>
      </c>
      <c r="K257" s="102">
        <f>IF(OR(AND(d&gt;V_1 A_1,d&lt;V_1 A_2),AND(d&gt;V_2 A_1,d&lt;V_2 A_2),AND(d&gt;V_3 A_1,d&lt;V_3 A_2),AND(d&gt;V_4 A_1,d&lt;V_4 A_2),AND(d&gt;V_5 A_1,d&lt;V_5 A_2),AND(d&gt;V_6 A_1,d&lt;V_6 A_2)),d,0)</f>
        <v>0</v>
      </c>
      <c r="L257" s="104">
        <f>IF(OR(AND(d&gt;V_1 B_1,d&lt;V_1 B_2),AND(d&gt;V_2 B_1,d&lt;V_2 B_2),AND(d&gt;V_3 B_1,d&lt;V_3 B_2),AND(d&gt;V_4 B_1,d&lt;V_4 B_2),AND(d&gt;V_5 B_1,d&lt;V_5 B_2),AND(d&gt;V_6 B_1,d&lt;V_6 B_2)),d,0)</f>
        <v>0</v>
      </c>
      <c r="M257" s="106">
        <f>IF(OR(AND(d&gt;V_1 C_1,d&lt;V_1 C_2),AND(d&gt;V_2 C_1,d&lt;V_2 C_2),AND(d&gt;V_3 C_1,d&lt;V_3 C_2),AND(d&gt;V_4 C_1,d&lt;V_4 C_2),AND(d&gt;V_5 C_1,d&lt;V_5 C_2),AND(d&gt;V_6 C_1,d&lt;V_6 C_2)),d,0)</f>
        <v>0</v>
      </c>
      <c r="N257" s="92">
        <f t="shared" si="13"/>
        <v>0</v>
      </c>
      <c r="O257" s="90">
        <f t="shared" si="12"/>
        <v>0</v>
      </c>
    </row>
    <row r="258" spans="8:15" x14ac:dyDescent="0.2">
      <c r="H258" s="87"/>
      <c r="I258" s="71">
        <f t="shared" si="14"/>
        <v>44005</v>
      </c>
      <c r="K258" s="102">
        <f>IF(OR(AND(d&gt;V_1 A_1,d&lt;V_1 A_2),AND(d&gt;V_2 A_1,d&lt;V_2 A_2),AND(d&gt;V_3 A_1,d&lt;V_3 A_2),AND(d&gt;V_4 A_1,d&lt;V_4 A_2),AND(d&gt;V_5 A_1,d&lt;V_5 A_2),AND(d&gt;V_6 A_1,d&lt;V_6 A_2)),d,0)</f>
        <v>0</v>
      </c>
      <c r="L258" s="104">
        <f>IF(OR(AND(d&gt;V_1 B_1,d&lt;V_1 B_2),AND(d&gt;V_2 B_1,d&lt;V_2 B_2),AND(d&gt;V_3 B_1,d&lt;V_3 B_2),AND(d&gt;V_4 B_1,d&lt;V_4 B_2),AND(d&gt;V_5 B_1,d&lt;V_5 B_2),AND(d&gt;V_6 B_1,d&lt;V_6 B_2)),d,0)</f>
        <v>0</v>
      </c>
      <c r="M258" s="106">
        <f>IF(OR(AND(d&gt;V_1 C_1,d&lt;V_1 C_2),AND(d&gt;V_2 C_1,d&lt;V_2 C_2),AND(d&gt;V_3 C_1,d&lt;V_3 C_2),AND(d&gt;V_4 C_1,d&lt;V_4 C_2),AND(d&gt;V_5 C_1,d&lt;V_5 C_2),AND(d&gt;V_6 C_1,d&lt;V_6 C_2)),d,0)</f>
        <v>0</v>
      </c>
      <c r="N258" s="92">
        <f t="shared" si="13"/>
        <v>0</v>
      </c>
      <c r="O258" s="90">
        <f t="shared" si="12"/>
        <v>0</v>
      </c>
    </row>
    <row r="259" spans="8:15" x14ac:dyDescent="0.2">
      <c r="H259" s="87"/>
      <c r="I259" s="71">
        <f t="shared" si="14"/>
        <v>44006</v>
      </c>
      <c r="K259" s="102">
        <f>IF(OR(AND(d&gt;V_1 A_1,d&lt;V_1 A_2),AND(d&gt;V_2 A_1,d&lt;V_2 A_2),AND(d&gt;V_3 A_1,d&lt;V_3 A_2),AND(d&gt;V_4 A_1,d&lt;V_4 A_2),AND(d&gt;V_5 A_1,d&lt;V_5 A_2),AND(d&gt;V_6 A_1,d&lt;V_6 A_2)),d,0)</f>
        <v>0</v>
      </c>
      <c r="L259" s="104">
        <f>IF(OR(AND(d&gt;V_1 B_1,d&lt;V_1 B_2),AND(d&gt;V_2 B_1,d&lt;V_2 B_2),AND(d&gt;V_3 B_1,d&lt;V_3 B_2),AND(d&gt;V_4 B_1,d&lt;V_4 B_2),AND(d&gt;V_5 B_1,d&lt;V_5 B_2),AND(d&gt;V_6 B_1,d&lt;V_6 B_2)),d,0)</f>
        <v>0</v>
      </c>
      <c r="M259" s="106">
        <f>IF(OR(AND(d&gt;V_1 C_1,d&lt;V_1 C_2),AND(d&gt;V_2 C_1,d&lt;V_2 C_2),AND(d&gt;V_3 C_1,d&lt;V_3 C_2),AND(d&gt;V_4 C_1,d&lt;V_4 C_2),AND(d&gt;V_5 C_1,d&lt;V_5 C_2),AND(d&gt;V_6 C_1,d&lt;V_6 C_2)),d,0)</f>
        <v>0</v>
      </c>
      <c r="N259" s="92">
        <f t="shared" si="13"/>
        <v>0</v>
      </c>
      <c r="O259" s="90">
        <f t="shared" si="12"/>
        <v>0</v>
      </c>
    </row>
    <row r="260" spans="8:15" x14ac:dyDescent="0.2">
      <c r="H260" s="87"/>
      <c r="I260" s="71">
        <f t="shared" si="14"/>
        <v>44007</v>
      </c>
      <c r="K260" s="102">
        <f>IF(OR(AND(d&gt;V_1 A_1,d&lt;V_1 A_2),AND(d&gt;V_2 A_1,d&lt;V_2 A_2),AND(d&gt;V_3 A_1,d&lt;V_3 A_2),AND(d&gt;V_4 A_1,d&lt;V_4 A_2),AND(d&gt;V_5 A_1,d&lt;V_5 A_2),AND(d&gt;V_6 A_1,d&lt;V_6 A_2)),d,0)</f>
        <v>0</v>
      </c>
      <c r="L260" s="104">
        <f>IF(OR(AND(d&gt;V_1 B_1,d&lt;V_1 B_2),AND(d&gt;V_2 B_1,d&lt;V_2 B_2),AND(d&gt;V_3 B_1,d&lt;V_3 B_2),AND(d&gt;V_4 B_1,d&lt;V_4 B_2),AND(d&gt;V_5 B_1,d&lt;V_5 B_2),AND(d&gt;V_6 B_1,d&lt;V_6 B_2)),d,0)</f>
        <v>0</v>
      </c>
      <c r="M260" s="106">
        <f>IF(OR(AND(d&gt;V_1 C_1,d&lt;V_1 C_2),AND(d&gt;V_2 C_1,d&lt;V_2 C_2),AND(d&gt;V_3 C_1,d&lt;V_3 C_2),AND(d&gt;V_4 C_1,d&lt;V_4 C_2),AND(d&gt;V_5 C_1,d&lt;V_5 C_2),AND(d&gt;V_6 C_1,d&lt;V_6 C_2)),d,0)</f>
        <v>0</v>
      </c>
      <c r="N260" s="92">
        <f t="shared" si="13"/>
        <v>0</v>
      </c>
      <c r="O260" s="90">
        <f t="shared" si="12"/>
        <v>0</v>
      </c>
    </row>
    <row r="261" spans="8:15" x14ac:dyDescent="0.2">
      <c r="H261" s="87"/>
      <c r="I261" s="71">
        <f t="shared" si="14"/>
        <v>44008</v>
      </c>
      <c r="K261" s="102">
        <f>IF(OR(AND(d&gt;V_1 A_1,d&lt;V_1 A_2),AND(d&gt;V_2 A_1,d&lt;V_2 A_2),AND(d&gt;V_3 A_1,d&lt;V_3 A_2),AND(d&gt;V_4 A_1,d&lt;V_4 A_2),AND(d&gt;V_5 A_1,d&lt;V_5 A_2),AND(d&gt;V_6 A_1,d&lt;V_6 A_2)),d,0)</f>
        <v>0</v>
      </c>
      <c r="L261" s="104">
        <f>IF(OR(AND(d&gt;V_1 B_1,d&lt;V_1 B_2),AND(d&gt;V_2 B_1,d&lt;V_2 B_2),AND(d&gt;V_3 B_1,d&lt;V_3 B_2),AND(d&gt;V_4 B_1,d&lt;V_4 B_2),AND(d&gt;V_5 B_1,d&lt;V_5 B_2),AND(d&gt;V_6 B_1,d&lt;V_6 B_2)),d,0)</f>
        <v>0</v>
      </c>
      <c r="M261" s="106">
        <f>IF(OR(AND(d&gt;V_1 C_1,d&lt;V_1 C_2),AND(d&gt;V_2 C_1,d&lt;V_2 C_2),AND(d&gt;V_3 C_1,d&lt;V_3 C_2),AND(d&gt;V_4 C_1,d&lt;V_4 C_2),AND(d&gt;V_5 C_1,d&lt;V_5 C_2),AND(d&gt;V_6 C_1,d&lt;V_6 C_2)),d,0)</f>
        <v>0</v>
      </c>
      <c r="N261" s="92">
        <f t="shared" si="13"/>
        <v>0</v>
      </c>
      <c r="O261" s="90">
        <f t="shared" si="12"/>
        <v>0</v>
      </c>
    </row>
    <row r="262" spans="8:15" x14ac:dyDescent="0.2">
      <c r="H262" s="87"/>
      <c r="I262" s="71">
        <f t="shared" si="14"/>
        <v>44009</v>
      </c>
      <c r="K262" s="102">
        <f>IF(OR(AND(d&gt;V_1 A_1,d&lt;V_1 A_2),AND(d&gt;V_2 A_1,d&lt;V_2 A_2),AND(d&gt;V_3 A_1,d&lt;V_3 A_2),AND(d&gt;V_4 A_1,d&lt;V_4 A_2),AND(d&gt;V_5 A_1,d&lt;V_5 A_2),AND(d&gt;V_6 A_1,d&lt;V_6 A_2)),d,0)</f>
        <v>0</v>
      </c>
      <c r="L262" s="104">
        <f>IF(OR(AND(d&gt;V_1 B_1,d&lt;V_1 B_2),AND(d&gt;V_2 B_1,d&lt;V_2 B_2),AND(d&gt;V_3 B_1,d&lt;V_3 B_2),AND(d&gt;V_4 B_1,d&lt;V_4 B_2),AND(d&gt;V_5 B_1,d&lt;V_5 B_2),AND(d&gt;V_6 B_1,d&lt;V_6 B_2)),d,0)</f>
        <v>0</v>
      </c>
      <c r="M262" s="106">
        <f>IF(OR(AND(d&gt;V_1 C_1,d&lt;V_1 C_2),AND(d&gt;V_2 C_1,d&lt;V_2 C_2),AND(d&gt;V_3 C_1,d&lt;V_3 C_2),AND(d&gt;V_4 C_1,d&lt;V_4 C_2),AND(d&gt;V_5 C_1,d&lt;V_5 C_2),AND(d&gt;V_6 C_1,d&lt;V_6 C_2)),d,0)</f>
        <v>0</v>
      </c>
      <c r="N262" s="92">
        <f t="shared" si="13"/>
        <v>0</v>
      </c>
      <c r="O262" s="90">
        <f t="shared" si="12"/>
        <v>0</v>
      </c>
    </row>
    <row r="263" spans="8:15" x14ac:dyDescent="0.2">
      <c r="H263" s="87"/>
      <c r="I263" s="71">
        <f t="shared" si="14"/>
        <v>44010</v>
      </c>
      <c r="K263" s="102">
        <f>IF(OR(AND(d&gt;V_1 A_1,d&lt;V_1 A_2),AND(d&gt;V_2 A_1,d&lt;V_2 A_2),AND(d&gt;V_3 A_1,d&lt;V_3 A_2),AND(d&gt;V_4 A_1,d&lt;V_4 A_2),AND(d&gt;V_5 A_1,d&lt;V_5 A_2),AND(d&gt;V_6 A_1,d&lt;V_6 A_2)),d,0)</f>
        <v>0</v>
      </c>
      <c r="L263" s="104">
        <f>IF(OR(AND(d&gt;V_1 B_1,d&lt;V_1 B_2),AND(d&gt;V_2 B_1,d&lt;V_2 B_2),AND(d&gt;V_3 B_1,d&lt;V_3 B_2),AND(d&gt;V_4 B_1,d&lt;V_4 B_2),AND(d&gt;V_5 B_1,d&lt;V_5 B_2),AND(d&gt;V_6 B_1,d&lt;V_6 B_2)),d,0)</f>
        <v>0</v>
      </c>
      <c r="M263" s="106">
        <f>IF(OR(AND(d&gt;V_1 C_1,d&lt;V_1 C_2),AND(d&gt;V_2 C_1,d&lt;V_2 C_2),AND(d&gt;V_3 C_1,d&lt;V_3 C_2),AND(d&gt;V_4 C_1,d&lt;V_4 C_2),AND(d&gt;V_5 C_1,d&lt;V_5 C_2),AND(d&gt;V_6 C_1,d&lt;V_6 C_2)),d,0)</f>
        <v>0</v>
      </c>
      <c r="N263" s="92">
        <f t="shared" si="13"/>
        <v>0</v>
      </c>
      <c r="O263" s="90">
        <f t="shared" si="12"/>
        <v>0</v>
      </c>
    </row>
    <row r="264" spans="8:15" x14ac:dyDescent="0.2">
      <c r="H264" s="87"/>
      <c r="I264" s="71">
        <f t="shared" si="14"/>
        <v>44011</v>
      </c>
      <c r="K264" s="102">
        <f>IF(OR(AND(d&gt;V_1 A_1,d&lt;V_1 A_2),AND(d&gt;V_2 A_1,d&lt;V_2 A_2),AND(d&gt;V_3 A_1,d&lt;V_3 A_2),AND(d&gt;V_4 A_1,d&lt;V_4 A_2),AND(d&gt;V_5 A_1,d&lt;V_5 A_2),AND(d&gt;V_6 A_1,d&lt;V_6 A_2)),d,0)</f>
        <v>0</v>
      </c>
      <c r="L264" s="104">
        <f>IF(OR(AND(d&gt;V_1 B_1,d&lt;V_1 B_2),AND(d&gt;V_2 B_1,d&lt;V_2 B_2),AND(d&gt;V_3 B_1,d&lt;V_3 B_2),AND(d&gt;V_4 B_1,d&lt;V_4 B_2),AND(d&gt;V_5 B_1,d&lt;V_5 B_2),AND(d&gt;V_6 B_1,d&lt;V_6 B_2)),d,0)</f>
        <v>0</v>
      </c>
      <c r="M264" s="106">
        <f>IF(OR(AND(d&gt;V_1 C_1,d&lt;V_1 C_2),AND(d&gt;V_2 C_1,d&lt;V_2 C_2),AND(d&gt;V_3 C_1,d&lt;V_3 C_2),AND(d&gt;V_4 C_1,d&lt;V_4 C_2),AND(d&gt;V_5 C_1,d&lt;V_5 C_2),AND(d&gt;V_6 C_1,d&lt;V_6 C_2)),d,0)</f>
        <v>0</v>
      </c>
      <c r="N264" s="92">
        <f t="shared" si="13"/>
        <v>0</v>
      </c>
      <c r="O264" s="90">
        <f t="shared" si="12"/>
        <v>0</v>
      </c>
    </row>
    <row r="265" spans="8:15" x14ac:dyDescent="0.2">
      <c r="H265" s="87"/>
      <c r="I265" s="71">
        <f t="shared" si="14"/>
        <v>44012</v>
      </c>
      <c r="K265" s="102">
        <f>IF(OR(AND(d&gt;V_1 A_1,d&lt;V_1 A_2),AND(d&gt;V_2 A_1,d&lt;V_2 A_2),AND(d&gt;V_3 A_1,d&lt;V_3 A_2),AND(d&gt;V_4 A_1,d&lt;V_4 A_2),AND(d&gt;V_5 A_1,d&lt;V_5 A_2),AND(d&gt;V_6 A_1,d&lt;V_6 A_2)),d,0)</f>
        <v>0</v>
      </c>
      <c r="L265" s="104">
        <f>IF(OR(AND(d&gt;V_1 B_1,d&lt;V_1 B_2),AND(d&gt;V_2 B_1,d&lt;V_2 B_2),AND(d&gt;V_3 B_1,d&lt;V_3 B_2),AND(d&gt;V_4 B_1,d&lt;V_4 B_2),AND(d&gt;V_5 B_1,d&lt;V_5 B_2),AND(d&gt;V_6 B_1,d&lt;V_6 B_2)),d,0)</f>
        <v>0</v>
      </c>
      <c r="M265" s="106">
        <f>IF(OR(AND(d&gt;V_1 C_1,d&lt;V_1 C_2),AND(d&gt;V_2 C_1,d&lt;V_2 C_2),AND(d&gt;V_3 C_1,d&lt;V_3 C_2),AND(d&gt;V_4 C_1,d&lt;V_4 C_2),AND(d&gt;V_5 C_1,d&lt;V_5 C_2),AND(d&gt;V_6 C_1,d&lt;V_6 C_2)),d,0)</f>
        <v>0</v>
      </c>
      <c r="N265" s="92">
        <f t="shared" si="13"/>
        <v>0</v>
      </c>
      <c r="O265" s="90">
        <f t="shared" si="12"/>
        <v>0</v>
      </c>
    </row>
    <row r="266" spans="8:15" x14ac:dyDescent="0.2">
      <c r="H266" s="87"/>
      <c r="I266" s="71">
        <f t="shared" si="14"/>
        <v>44013</v>
      </c>
      <c r="K266" s="102">
        <f>IF(OR(AND(d&gt;V_1 A_1,d&lt;V_1 A_2),AND(d&gt;V_2 A_1,d&lt;V_2 A_2),AND(d&gt;V_3 A_1,d&lt;V_3 A_2),AND(d&gt;V_4 A_1,d&lt;V_4 A_2),AND(d&gt;V_5 A_1,d&lt;V_5 A_2),AND(d&gt;V_6 A_1,d&lt;V_6 A_2)),d,0)</f>
        <v>0</v>
      </c>
      <c r="L266" s="104">
        <f>IF(OR(AND(d&gt;V_1 B_1,d&lt;V_1 B_2),AND(d&gt;V_2 B_1,d&lt;V_2 B_2),AND(d&gt;V_3 B_1,d&lt;V_3 B_2),AND(d&gt;V_4 B_1,d&lt;V_4 B_2),AND(d&gt;V_5 B_1,d&lt;V_5 B_2),AND(d&gt;V_6 B_1,d&lt;V_6 B_2)),d,0)</f>
        <v>0</v>
      </c>
      <c r="M266" s="106">
        <f>IF(OR(AND(d&gt;V_1 C_1,d&lt;V_1 C_2),AND(d&gt;V_2 C_1,d&lt;V_2 C_2),AND(d&gt;V_3 C_1,d&lt;V_3 C_2),AND(d&gt;V_4 C_1,d&lt;V_4 C_2),AND(d&gt;V_5 C_1,d&lt;V_5 C_2),AND(d&gt;V_6 C_1,d&lt;V_6 C_2)),d,0)</f>
        <v>0</v>
      </c>
      <c r="N266" s="92">
        <f t="shared" si="13"/>
        <v>0</v>
      </c>
      <c r="O266" s="90">
        <f t="shared" ref="O266:O329" si="15">INDEX(J266:N266,choix_zone)</f>
        <v>0</v>
      </c>
    </row>
    <row r="267" spans="8:15" x14ac:dyDescent="0.2">
      <c r="H267" s="87"/>
      <c r="I267" s="71">
        <f t="shared" si="14"/>
        <v>44014</v>
      </c>
      <c r="K267" s="102">
        <f>IF(OR(AND(d&gt;V_1 A_1,d&lt;V_1 A_2),AND(d&gt;V_2 A_1,d&lt;V_2 A_2),AND(d&gt;V_3 A_1,d&lt;V_3 A_2),AND(d&gt;V_4 A_1,d&lt;V_4 A_2),AND(d&gt;V_5 A_1,d&lt;V_5 A_2),AND(d&gt;V_6 A_1,d&lt;V_6 A_2)),d,0)</f>
        <v>0</v>
      </c>
      <c r="L267" s="104">
        <f>IF(OR(AND(d&gt;V_1 B_1,d&lt;V_1 B_2),AND(d&gt;V_2 B_1,d&lt;V_2 B_2),AND(d&gt;V_3 B_1,d&lt;V_3 B_2),AND(d&gt;V_4 B_1,d&lt;V_4 B_2),AND(d&gt;V_5 B_1,d&lt;V_5 B_2),AND(d&gt;V_6 B_1,d&lt;V_6 B_2)),d,0)</f>
        <v>0</v>
      </c>
      <c r="M267" s="106">
        <f>IF(OR(AND(d&gt;V_1 C_1,d&lt;V_1 C_2),AND(d&gt;V_2 C_1,d&lt;V_2 C_2),AND(d&gt;V_3 C_1,d&lt;V_3 C_2),AND(d&gt;V_4 C_1,d&lt;V_4 C_2),AND(d&gt;V_5 C_1,d&lt;V_5 C_2),AND(d&gt;V_6 C_1,d&lt;V_6 C_2)),d,0)</f>
        <v>0</v>
      </c>
      <c r="N267" s="92">
        <f t="shared" ref="N267:N330" si="16">MAX(K267:M267)</f>
        <v>0</v>
      </c>
      <c r="O267" s="90">
        <f t="shared" si="15"/>
        <v>0</v>
      </c>
    </row>
    <row r="268" spans="8:15" x14ac:dyDescent="0.2">
      <c r="H268" s="87"/>
      <c r="I268" s="71">
        <f t="shared" ref="I268:I331" si="17">I267+1</f>
        <v>44015</v>
      </c>
      <c r="K268" s="102">
        <f>IF(OR(AND(d&gt;V_1 A_1,d&lt;V_1 A_2),AND(d&gt;V_2 A_1,d&lt;V_2 A_2),AND(d&gt;V_3 A_1,d&lt;V_3 A_2),AND(d&gt;V_4 A_1,d&lt;V_4 A_2),AND(d&gt;V_5 A_1,d&lt;V_5 A_2),AND(d&gt;V_6 A_1,d&lt;V_6 A_2)),d,0)</f>
        <v>0</v>
      </c>
      <c r="L268" s="104">
        <f>IF(OR(AND(d&gt;V_1 B_1,d&lt;V_1 B_2),AND(d&gt;V_2 B_1,d&lt;V_2 B_2),AND(d&gt;V_3 B_1,d&lt;V_3 B_2),AND(d&gt;V_4 B_1,d&lt;V_4 B_2),AND(d&gt;V_5 B_1,d&lt;V_5 B_2),AND(d&gt;V_6 B_1,d&lt;V_6 B_2)),d,0)</f>
        <v>0</v>
      </c>
      <c r="M268" s="106">
        <f>IF(OR(AND(d&gt;V_1 C_1,d&lt;V_1 C_2),AND(d&gt;V_2 C_1,d&lt;V_2 C_2),AND(d&gt;V_3 C_1,d&lt;V_3 C_2),AND(d&gt;V_4 C_1,d&lt;V_4 C_2),AND(d&gt;V_5 C_1,d&lt;V_5 C_2),AND(d&gt;V_6 C_1,d&lt;V_6 C_2)),d,0)</f>
        <v>0</v>
      </c>
      <c r="N268" s="92">
        <f t="shared" si="16"/>
        <v>0</v>
      </c>
      <c r="O268" s="90">
        <f t="shared" si="15"/>
        <v>0</v>
      </c>
    </row>
    <row r="269" spans="8:15" x14ac:dyDescent="0.2">
      <c r="H269" s="87"/>
      <c r="I269" s="71">
        <f t="shared" si="17"/>
        <v>44016</v>
      </c>
      <c r="K269" s="102">
        <f>IF(OR(AND(d&gt;V_1 A_1,d&lt;V_1 A_2),AND(d&gt;V_2 A_1,d&lt;V_2 A_2),AND(d&gt;V_3 A_1,d&lt;V_3 A_2),AND(d&gt;V_4 A_1,d&lt;V_4 A_2),AND(d&gt;V_5 A_1,d&lt;V_5 A_2),AND(d&gt;V_6 A_1,d&lt;V_6 A_2)),d,0)</f>
        <v>0</v>
      </c>
      <c r="L269" s="104">
        <f>IF(OR(AND(d&gt;V_1 B_1,d&lt;V_1 B_2),AND(d&gt;V_2 B_1,d&lt;V_2 B_2),AND(d&gt;V_3 B_1,d&lt;V_3 B_2),AND(d&gt;V_4 B_1,d&lt;V_4 B_2),AND(d&gt;V_5 B_1,d&lt;V_5 B_2),AND(d&gt;V_6 B_1,d&lt;V_6 B_2)),d,0)</f>
        <v>0</v>
      </c>
      <c r="M269" s="106">
        <f>IF(OR(AND(d&gt;V_1 C_1,d&lt;V_1 C_2),AND(d&gt;V_2 C_1,d&lt;V_2 C_2),AND(d&gt;V_3 C_1,d&lt;V_3 C_2),AND(d&gt;V_4 C_1,d&lt;V_4 C_2),AND(d&gt;V_5 C_1,d&lt;V_5 C_2),AND(d&gt;V_6 C_1,d&lt;V_6 C_2)),d,0)</f>
        <v>0</v>
      </c>
      <c r="N269" s="92">
        <f t="shared" si="16"/>
        <v>0</v>
      </c>
      <c r="O269" s="90">
        <f t="shared" si="15"/>
        <v>0</v>
      </c>
    </row>
    <row r="270" spans="8:15" x14ac:dyDescent="0.2">
      <c r="H270" s="87"/>
      <c r="I270" s="71">
        <f t="shared" si="17"/>
        <v>44017</v>
      </c>
      <c r="K270" s="102">
        <f>IF(OR(AND(d&gt;V_1 A_1,d&lt;V_1 A_2),AND(d&gt;V_2 A_1,d&lt;V_2 A_2),AND(d&gt;V_3 A_1,d&lt;V_3 A_2),AND(d&gt;V_4 A_1,d&lt;V_4 A_2),AND(d&gt;V_5 A_1,d&lt;V_5 A_2),AND(d&gt;V_6 A_1,d&lt;V_6 A_2)),d,0)</f>
        <v>44017</v>
      </c>
      <c r="L270" s="104">
        <f>IF(OR(AND(d&gt;V_1 B_1,d&lt;V_1 B_2),AND(d&gt;V_2 B_1,d&lt;V_2 B_2),AND(d&gt;V_3 B_1,d&lt;V_3 B_2),AND(d&gt;V_4 B_1,d&lt;V_4 B_2),AND(d&gt;V_5 B_1,d&lt;V_5 B_2),AND(d&gt;V_6 B_1,d&lt;V_6 B_2)),d,0)</f>
        <v>44017</v>
      </c>
      <c r="M270" s="106">
        <f>IF(OR(AND(d&gt;V_1 C_1,d&lt;V_1 C_2),AND(d&gt;V_2 C_1,d&lt;V_2 C_2),AND(d&gt;V_3 C_1,d&lt;V_3 C_2),AND(d&gt;V_4 C_1,d&lt;V_4 C_2),AND(d&gt;V_5 C_1,d&lt;V_5 C_2),AND(d&gt;V_6 C_1,d&lt;V_6 C_2)),d,0)</f>
        <v>44017</v>
      </c>
      <c r="N270" s="92">
        <f t="shared" si="16"/>
        <v>44017</v>
      </c>
      <c r="O270" s="90">
        <f t="shared" si="15"/>
        <v>44017</v>
      </c>
    </row>
    <row r="271" spans="8:15" x14ac:dyDescent="0.2">
      <c r="H271" s="87"/>
      <c r="I271" s="71">
        <f t="shared" si="17"/>
        <v>44018</v>
      </c>
      <c r="K271" s="102">
        <f>IF(OR(AND(d&gt;V_1 A_1,d&lt;V_1 A_2),AND(d&gt;V_2 A_1,d&lt;V_2 A_2),AND(d&gt;V_3 A_1,d&lt;V_3 A_2),AND(d&gt;V_4 A_1,d&lt;V_4 A_2),AND(d&gt;V_5 A_1,d&lt;V_5 A_2),AND(d&gt;V_6 A_1,d&lt;V_6 A_2)),d,0)</f>
        <v>44018</v>
      </c>
      <c r="L271" s="104">
        <f>IF(OR(AND(d&gt;V_1 B_1,d&lt;V_1 B_2),AND(d&gt;V_2 B_1,d&lt;V_2 B_2),AND(d&gt;V_3 B_1,d&lt;V_3 B_2),AND(d&gt;V_4 B_1,d&lt;V_4 B_2),AND(d&gt;V_5 B_1,d&lt;V_5 B_2),AND(d&gt;V_6 B_1,d&lt;V_6 B_2)),d,0)</f>
        <v>44018</v>
      </c>
      <c r="M271" s="106">
        <f>IF(OR(AND(d&gt;V_1 C_1,d&lt;V_1 C_2),AND(d&gt;V_2 C_1,d&lt;V_2 C_2),AND(d&gt;V_3 C_1,d&lt;V_3 C_2),AND(d&gt;V_4 C_1,d&lt;V_4 C_2),AND(d&gt;V_5 C_1,d&lt;V_5 C_2),AND(d&gt;V_6 C_1,d&lt;V_6 C_2)),d,0)</f>
        <v>44018</v>
      </c>
      <c r="N271" s="92">
        <f t="shared" si="16"/>
        <v>44018</v>
      </c>
      <c r="O271" s="90">
        <f t="shared" si="15"/>
        <v>44018</v>
      </c>
    </row>
    <row r="272" spans="8:15" x14ac:dyDescent="0.2">
      <c r="H272" s="87"/>
      <c r="I272" s="71">
        <f t="shared" si="17"/>
        <v>44019</v>
      </c>
      <c r="K272" s="102">
        <f>IF(OR(AND(d&gt;V_1 A_1,d&lt;V_1 A_2),AND(d&gt;V_2 A_1,d&lt;V_2 A_2),AND(d&gt;V_3 A_1,d&lt;V_3 A_2),AND(d&gt;V_4 A_1,d&lt;V_4 A_2),AND(d&gt;V_5 A_1,d&lt;V_5 A_2),AND(d&gt;V_6 A_1,d&lt;V_6 A_2)),d,0)</f>
        <v>44019</v>
      </c>
      <c r="L272" s="104">
        <f>IF(OR(AND(d&gt;V_1 B_1,d&lt;V_1 B_2),AND(d&gt;V_2 B_1,d&lt;V_2 B_2),AND(d&gt;V_3 B_1,d&lt;V_3 B_2),AND(d&gt;V_4 B_1,d&lt;V_4 B_2),AND(d&gt;V_5 B_1,d&lt;V_5 B_2),AND(d&gt;V_6 B_1,d&lt;V_6 B_2)),d,0)</f>
        <v>44019</v>
      </c>
      <c r="M272" s="106">
        <f>IF(OR(AND(d&gt;V_1 C_1,d&lt;V_1 C_2),AND(d&gt;V_2 C_1,d&lt;V_2 C_2),AND(d&gt;V_3 C_1,d&lt;V_3 C_2),AND(d&gt;V_4 C_1,d&lt;V_4 C_2),AND(d&gt;V_5 C_1,d&lt;V_5 C_2),AND(d&gt;V_6 C_1,d&lt;V_6 C_2)),d,0)</f>
        <v>44019</v>
      </c>
      <c r="N272" s="92">
        <f t="shared" si="16"/>
        <v>44019</v>
      </c>
      <c r="O272" s="90">
        <f t="shared" si="15"/>
        <v>44019</v>
      </c>
    </row>
    <row r="273" spans="8:15" x14ac:dyDescent="0.2">
      <c r="H273" s="87"/>
      <c r="I273" s="71">
        <f t="shared" si="17"/>
        <v>44020</v>
      </c>
      <c r="K273" s="102">
        <f>IF(OR(AND(d&gt;V_1 A_1,d&lt;V_1 A_2),AND(d&gt;V_2 A_1,d&lt;V_2 A_2),AND(d&gt;V_3 A_1,d&lt;V_3 A_2),AND(d&gt;V_4 A_1,d&lt;V_4 A_2),AND(d&gt;V_5 A_1,d&lt;V_5 A_2),AND(d&gt;V_6 A_1,d&lt;V_6 A_2)),d,0)</f>
        <v>44020</v>
      </c>
      <c r="L273" s="104">
        <f>IF(OR(AND(d&gt;V_1 B_1,d&lt;V_1 B_2),AND(d&gt;V_2 B_1,d&lt;V_2 B_2),AND(d&gt;V_3 B_1,d&lt;V_3 B_2),AND(d&gt;V_4 B_1,d&lt;V_4 B_2),AND(d&gt;V_5 B_1,d&lt;V_5 B_2),AND(d&gt;V_6 B_1,d&lt;V_6 B_2)),d,0)</f>
        <v>44020</v>
      </c>
      <c r="M273" s="106">
        <f>IF(OR(AND(d&gt;V_1 C_1,d&lt;V_1 C_2),AND(d&gt;V_2 C_1,d&lt;V_2 C_2),AND(d&gt;V_3 C_1,d&lt;V_3 C_2),AND(d&gt;V_4 C_1,d&lt;V_4 C_2),AND(d&gt;V_5 C_1,d&lt;V_5 C_2),AND(d&gt;V_6 C_1,d&lt;V_6 C_2)),d,0)</f>
        <v>44020</v>
      </c>
      <c r="N273" s="92">
        <f t="shared" si="16"/>
        <v>44020</v>
      </c>
      <c r="O273" s="90">
        <f t="shared" si="15"/>
        <v>44020</v>
      </c>
    </row>
    <row r="274" spans="8:15" x14ac:dyDescent="0.2">
      <c r="H274" s="87"/>
      <c r="I274" s="71">
        <f t="shared" si="17"/>
        <v>44021</v>
      </c>
      <c r="K274" s="102">
        <f>IF(OR(AND(d&gt;V_1 A_1,d&lt;V_1 A_2),AND(d&gt;V_2 A_1,d&lt;V_2 A_2),AND(d&gt;V_3 A_1,d&lt;V_3 A_2),AND(d&gt;V_4 A_1,d&lt;V_4 A_2),AND(d&gt;V_5 A_1,d&lt;V_5 A_2),AND(d&gt;V_6 A_1,d&lt;V_6 A_2)),d,0)</f>
        <v>44021</v>
      </c>
      <c r="L274" s="104">
        <f>IF(OR(AND(d&gt;V_1 B_1,d&lt;V_1 B_2),AND(d&gt;V_2 B_1,d&lt;V_2 B_2),AND(d&gt;V_3 B_1,d&lt;V_3 B_2),AND(d&gt;V_4 B_1,d&lt;V_4 B_2),AND(d&gt;V_5 B_1,d&lt;V_5 B_2),AND(d&gt;V_6 B_1,d&lt;V_6 B_2)),d,0)</f>
        <v>44021</v>
      </c>
      <c r="M274" s="106">
        <f>IF(OR(AND(d&gt;V_1 C_1,d&lt;V_1 C_2),AND(d&gt;V_2 C_1,d&lt;V_2 C_2),AND(d&gt;V_3 C_1,d&lt;V_3 C_2),AND(d&gt;V_4 C_1,d&lt;V_4 C_2),AND(d&gt;V_5 C_1,d&lt;V_5 C_2),AND(d&gt;V_6 C_1,d&lt;V_6 C_2)),d,0)</f>
        <v>44021</v>
      </c>
      <c r="N274" s="92">
        <f t="shared" si="16"/>
        <v>44021</v>
      </c>
      <c r="O274" s="90">
        <f t="shared" si="15"/>
        <v>44021</v>
      </c>
    </row>
    <row r="275" spans="8:15" x14ac:dyDescent="0.2">
      <c r="H275" s="87"/>
      <c r="I275" s="71">
        <f t="shared" si="17"/>
        <v>44022</v>
      </c>
      <c r="K275" s="102">
        <f>IF(OR(AND(d&gt;V_1 A_1,d&lt;V_1 A_2),AND(d&gt;V_2 A_1,d&lt;V_2 A_2),AND(d&gt;V_3 A_1,d&lt;V_3 A_2),AND(d&gt;V_4 A_1,d&lt;V_4 A_2),AND(d&gt;V_5 A_1,d&lt;V_5 A_2),AND(d&gt;V_6 A_1,d&lt;V_6 A_2)),d,0)</f>
        <v>44022</v>
      </c>
      <c r="L275" s="104">
        <f>IF(OR(AND(d&gt;V_1 B_1,d&lt;V_1 B_2),AND(d&gt;V_2 B_1,d&lt;V_2 B_2),AND(d&gt;V_3 B_1,d&lt;V_3 B_2),AND(d&gt;V_4 B_1,d&lt;V_4 B_2),AND(d&gt;V_5 B_1,d&lt;V_5 B_2),AND(d&gt;V_6 B_1,d&lt;V_6 B_2)),d,0)</f>
        <v>44022</v>
      </c>
      <c r="M275" s="106">
        <f>IF(OR(AND(d&gt;V_1 C_1,d&lt;V_1 C_2),AND(d&gt;V_2 C_1,d&lt;V_2 C_2),AND(d&gt;V_3 C_1,d&lt;V_3 C_2),AND(d&gt;V_4 C_1,d&lt;V_4 C_2),AND(d&gt;V_5 C_1,d&lt;V_5 C_2),AND(d&gt;V_6 C_1,d&lt;V_6 C_2)),d,0)</f>
        <v>44022</v>
      </c>
      <c r="N275" s="92">
        <f t="shared" si="16"/>
        <v>44022</v>
      </c>
      <c r="O275" s="90">
        <f t="shared" si="15"/>
        <v>44022</v>
      </c>
    </row>
    <row r="276" spans="8:15" x14ac:dyDescent="0.2">
      <c r="H276" s="87"/>
      <c r="I276" s="71">
        <f t="shared" si="17"/>
        <v>44023</v>
      </c>
      <c r="K276" s="102">
        <f>IF(OR(AND(d&gt;V_1 A_1,d&lt;V_1 A_2),AND(d&gt;V_2 A_1,d&lt;V_2 A_2),AND(d&gt;V_3 A_1,d&lt;V_3 A_2),AND(d&gt;V_4 A_1,d&lt;V_4 A_2),AND(d&gt;V_5 A_1,d&lt;V_5 A_2),AND(d&gt;V_6 A_1,d&lt;V_6 A_2)),d,0)</f>
        <v>44023</v>
      </c>
      <c r="L276" s="104">
        <f>IF(OR(AND(d&gt;V_1 B_1,d&lt;V_1 B_2),AND(d&gt;V_2 B_1,d&lt;V_2 B_2),AND(d&gt;V_3 B_1,d&lt;V_3 B_2),AND(d&gt;V_4 B_1,d&lt;V_4 B_2),AND(d&gt;V_5 B_1,d&lt;V_5 B_2),AND(d&gt;V_6 B_1,d&lt;V_6 B_2)),d,0)</f>
        <v>44023</v>
      </c>
      <c r="M276" s="106">
        <f>IF(OR(AND(d&gt;V_1 C_1,d&lt;V_1 C_2),AND(d&gt;V_2 C_1,d&lt;V_2 C_2),AND(d&gt;V_3 C_1,d&lt;V_3 C_2),AND(d&gt;V_4 C_1,d&lt;V_4 C_2),AND(d&gt;V_5 C_1,d&lt;V_5 C_2),AND(d&gt;V_6 C_1,d&lt;V_6 C_2)),d,0)</f>
        <v>44023</v>
      </c>
      <c r="N276" s="92">
        <f t="shared" si="16"/>
        <v>44023</v>
      </c>
      <c r="O276" s="90">
        <f t="shared" si="15"/>
        <v>44023</v>
      </c>
    </row>
    <row r="277" spans="8:15" x14ac:dyDescent="0.2">
      <c r="H277" s="87"/>
      <c r="I277" s="71">
        <f t="shared" si="17"/>
        <v>44024</v>
      </c>
      <c r="K277" s="102">
        <f>IF(OR(AND(d&gt;V_1 A_1,d&lt;V_1 A_2),AND(d&gt;V_2 A_1,d&lt;V_2 A_2),AND(d&gt;V_3 A_1,d&lt;V_3 A_2),AND(d&gt;V_4 A_1,d&lt;V_4 A_2),AND(d&gt;V_5 A_1,d&lt;V_5 A_2),AND(d&gt;V_6 A_1,d&lt;V_6 A_2)),d,0)</f>
        <v>44024</v>
      </c>
      <c r="L277" s="104">
        <f>IF(OR(AND(d&gt;V_1 B_1,d&lt;V_1 B_2),AND(d&gt;V_2 B_1,d&lt;V_2 B_2),AND(d&gt;V_3 B_1,d&lt;V_3 B_2),AND(d&gt;V_4 B_1,d&lt;V_4 B_2),AND(d&gt;V_5 B_1,d&lt;V_5 B_2),AND(d&gt;V_6 B_1,d&lt;V_6 B_2)),d,0)</f>
        <v>44024</v>
      </c>
      <c r="M277" s="106">
        <f>IF(OR(AND(d&gt;V_1 C_1,d&lt;V_1 C_2),AND(d&gt;V_2 C_1,d&lt;V_2 C_2),AND(d&gt;V_3 C_1,d&lt;V_3 C_2),AND(d&gt;V_4 C_1,d&lt;V_4 C_2),AND(d&gt;V_5 C_1,d&lt;V_5 C_2),AND(d&gt;V_6 C_1,d&lt;V_6 C_2)),d,0)</f>
        <v>44024</v>
      </c>
      <c r="N277" s="92">
        <f t="shared" si="16"/>
        <v>44024</v>
      </c>
      <c r="O277" s="90">
        <f t="shared" si="15"/>
        <v>44024</v>
      </c>
    </row>
    <row r="278" spans="8:15" x14ac:dyDescent="0.2">
      <c r="H278" s="87"/>
      <c r="I278" s="71">
        <f t="shared" si="17"/>
        <v>44025</v>
      </c>
      <c r="K278" s="102">
        <f>IF(OR(AND(d&gt;V_1 A_1,d&lt;V_1 A_2),AND(d&gt;V_2 A_1,d&lt;V_2 A_2),AND(d&gt;V_3 A_1,d&lt;V_3 A_2),AND(d&gt;V_4 A_1,d&lt;V_4 A_2),AND(d&gt;V_5 A_1,d&lt;V_5 A_2),AND(d&gt;V_6 A_1,d&lt;V_6 A_2)),d,0)</f>
        <v>44025</v>
      </c>
      <c r="L278" s="104">
        <f>IF(OR(AND(d&gt;V_1 B_1,d&lt;V_1 B_2),AND(d&gt;V_2 B_1,d&lt;V_2 B_2),AND(d&gt;V_3 B_1,d&lt;V_3 B_2),AND(d&gt;V_4 B_1,d&lt;V_4 B_2),AND(d&gt;V_5 B_1,d&lt;V_5 B_2),AND(d&gt;V_6 B_1,d&lt;V_6 B_2)),d,0)</f>
        <v>44025</v>
      </c>
      <c r="M278" s="106">
        <f>IF(OR(AND(d&gt;V_1 C_1,d&lt;V_1 C_2),AND(d&gt;V_2 C_1,d&lt;V_2 C_2),AND(d&gt;V_3 C_1,d&lt;V_3 C_2),AND(d&gt;V_4 C_1,d&lt;V_4 C_2),AND(d&gt;V_5 C_1,d&lt;V_5 C_2),AND(d&gt;V_6 C_1,d&lt;V_6 C_2)),d,0)</f>
        <v>44025</v>
      </c>
      <c r="N278" s="92">
        <f t="shared" si="16"/>
        <v>44025</v>
      </c>
      <c r="O278" s="90">
        <f t="shared" si="15"/>
        <v>44025</v>
      </c>
    </row>
    <row r="279" spans="8:15" x14ac:dyDescent="0.2">
      <c r="H279" s="87"/>
      <c r="I279" s="71">
        <f t="shared" si="17"/>
        <v>44026</v>
      </c>
      <c r="K279" s="102">
        <f>IF(OR(AND(d&gt;V_1 A_1,d&lt;V_1 A_2),AND(d&gt;V_2 A_1,d&lt;V_2 A_2),AND(d&gt;V_3 A_1,d&lt;V_3 A_2),AND(d&gt;V_4 A_1,d&lt;V_4 A_2),AND(d&gt;V_5 A_1,d&lt;V_5 A_2),AND(d&gt;V_6 A_1,d&lt;V_6 A_2)),d,0)</f>
        <v>44026</v>
      </c>
      <c r="L279" s="104">
        <f>IF(OR(AND(d&gt;V_1 B_1,d&lt;V_1 B_2),AND(d&gt;V_2 B_1,d&lt;V_2 B_2),AND(d&gt;V_3 B_1,d&lt;V_3 B_2),AND(d&gt;V_4 B_1,d&lt;V_4 B_2),AND(d&gt;V_5 B_1,d&lt;V_5 B_2),AND(d&gt;V_6 B_1,d&lt;V_6 B_2)),d,0)</f>
        <v>44026</v>
      </c>
      <c r="M279" s="106">
        <f>IF(OR(AND(d&gt;V_1 C_1,d&lt;V_1 C_2),AND(d&gt;V_2 C_1,d&lt;V_2 C_2),AND(d&gt;V_3 C_1,d&lt;V_3 C_2),AND(d&gt;V_4 C_1,d&lt;V_4 C_2),AND(d&gt;V_5 C_1,d&lt;V_5 C_2),AND(d&gt;V_6 C_1,d&lt;V_6 C_2)),d,0)</f>
        <v>44026</v>
      </c>
      <c r="N279" s="92">
        <f t="shared" si="16"/>
        <v>44026</v>
      </c>
      <c r="O279" s="90">
        <f t="shared" si="15"/>
        <v>44026</v>
      </c>
    </row>
    <row r="280" spans="8:15" x14ac:dyDescent="0.2">
      <c r="H280" s="87"/>
      <c r="I280" s="71">
        <f t="shared" si="17"/>
        <v>44027</v>
      </c>
      <c r="K280" s="102">
        <f>IF(OR(AND(d&gt;V_1 A_1,d&lt;V_1 A_2),AND(d&gt;V_2 A_1,d&lt;V_2 A_2),AND(d&gt;V_3 A_1,d&lt;V_3 A_2),AND(d&gt;V_4 A_1,d&lt;V_4 A_2),AND(d&gt;V_5 A_1,d&lt;V_5 A_2),AND(d&gt;V_6 A_1,d&lt;V_6 A_2)),d,0)</f>
        <v>44027</v>
      </c>
      <c r="L280" s="104">
        <f>IF(OR(AND(d&gt;V_1 B_1,d&lt;V_1 B_2),AND(d&gt;V_2 B_1,d&lt;V_2 B_2),AND(d&gt;V_3 B_1,d&lt;V_3 B_2),AND(d&gt;V_4 B_1,d&lt;V_4 B_2),AND(d&gt;V_5 B_1,d&lt;V_5 B_2),AND(d&gt;V_6 B_1,d&lt;V_6 B_2)),d,0)</f>
        <v>44027</v>
      </c>
      <c r="M280" s="106">
        <f>IF(OR(AND(d&gt;V_1 C_1,d&lt;V_1 C_2),AND(d&gt;V_2 C_1,d&lt;V_2 C_2),AND(d&gt;V_3 C_1,d&lt;V_3 C_2),AND(d&gt;V_4 C_1,d&lt;V_4 C_2),AND(d&gt;V_5 C_1,d&lt;V_5 C_2),AND(d&gt;V_6 C_1,d&lt;V_6 C_2)),d,0)</f>
        <v>44027</v>
      </c>
      <c r="N280" s="92">
        <f t="shared" si="16"/>
        <v>44027</v>
      </c>
      <c r="O280" s="90">
        <f t="shared" si="15"/>
        <v>44027</v>
      </c>
    </row>
    <row r="281" spans="8:15" x14ac:dyDescent="0.2">
      <c r="H281" s="87"/>
      <c r="I281" s="71">
        <f t="shared" si="17"/>
        <v>44028</v>
      </c>
      <c r="K281" s="102">
        <f>IF(OR(AND(d&gt;V_1 A_1,d&lt;V_1 A_2),AND(d&gt;V_2 A_1,d&lt;V_2 A_2),AND(d&gt;V_3 A_1,d&lt;V_3 A_2),AND(d&gt;V_4 A_1,d&lt;V_4 A_2),AND(d&gt;V_5 A_1,d&lt;V_5 A_2),AND(d&gt;V_6 A_1,d&lt;V_6 A_2)),d,0)</f>
        <v>44028</v>
      </c>
      <c r="L281" s="104">
        <f>IF(OR(AND(d&gt;V_1 B_1,d&lt;V_1 B_2),AND(d&gt;V_2 B_1,d&lt;V_2 B_2),AND(d&gt;V_3 B_1,d&lt;V_3 B_2),AND(d&gt;V_4 B_1,d&lt;V_4 B_2),AND(d&gt;V_5 B_1,d&lt;V_5 B_2),AND(d&gt;V_6 B_1,d&lt;V_6 B_2)),d,0)</f>
        <v>44028</v>
      </c>
      <c r="M281" s="106">
        <f>IF(OR(AND(d&gt;V_1 C_1,d&lt;V_1 C_2),AND(d&gt;V_2 C_1,d&lt;V_2 C_2),AND(d&gt;V_3 C_1,d&lt;V_3 C_2),AND(d&gt;V_4 C_1,d&lt;V_4 C_2),AND(d&gt;V_5 C_1,d&lt;V_5 C_2),AND(d&gt;V_6 C_1,d&lt;V_6 C_2)),d,0)</f>
        <v>44028</v>
      </c>
      <c r="N281" s="92">
        <f t="shared" si="16"/>
        <v>44028</v>
      </c>
      <c r="O281" s="90">
        <f t="shared" si="15"/>
        <v>44028</v>
      </c>
    </row>
    <row r="282" spans="8:15" x14ac:dyDescent="0.2">
      <c r="H282" s="87"/>
      <c r="I282" s="71">
        <f t="shared" si="17"/>
        <v>44029</v>
      </c>
      <c r="K282" s="102">
        <f>IF(OR(AND(d&gt;V_1 A_1,d&lt;V_1 A_2),AND(d&gt;V_2 A_1,d&lt;V_2 A_2),AND(d&gt;V_3 A_1,d&lt;V_3 A_2),AND(d&gt;V_4 A_1,d&lt;V_4 A_2),AND(d&gt;V_5 A_1,d&lt;V_5 A_2),AND(d&gt;V_6 A_1,d&lt;V_6 A_2)),d,0)</f>
        <v>44029</v>
      </c>
      <c r="L282" s="104">
        <f>IF(OR(AND(d&gt;V_1 B_1,d&lt;V_1 B_2),AND(d&gt;V_2 B_1,d&lt;V_2 B_2),AND(d&gt;V_3 B_1,d&lt;V_3 B_2),AND(d&gt;V_4 B_1,d&lt;V_4 B_2),AND(d&gt;V_5 B_1,d&lt;V_5 B_2),AND(d&gt;V_6 B_1,d&lt;V_6 B_2)),d,0)</f>
        <v>44029</v>
      </c>
      <c r="M282" s="106">
        <f>IF(OR(AND(d&gt;V_1 C_1,d&lt;V_1 C_2),AND(d&gt;V_2 C_1,d&lt;V_2 C_2),AND(d&gt;V_3 C_1,d&lt;V_3 C_2),AND(d&gt;V_4 C_1,d&lt;V_4 C_2),AND(d&gt;V_5 C_1,d&lt;V_5 C_2),AND(d&gt;V_6 C_1,d&lt;V_6 C_2)),d,0)</f>
        <v>44029</v>
      </c>
      <c r="N282" s="92">
        <f t="shared" si="16"/>
        <v>44029</v>
      </c>
      <c r="O282" s="90">
        <f t="shared" si="15"/>
        <v>44029</v>
      </c>
    </row>
    <row r="283" spans="8:15" x14ac:dyDescent="0.2">
      <c r="H283" s="87"/>
      <c r="I283" s="71">
        <f t="shared" si="17"/>
        <v>44030</v>
      </c>
      <c r="K283" s="102">
        <f>IF(OR(AND(d&gt;V_1 A_1,d&lt;V_1 A_2),AND(d&gt;V_2 A_1,d&lt;V_2 A_2),AND(d&gt;V_3 A_1,d&lt;V_3 A_2),AND(d&gt;V_4 A_1,d&lt;V_4 A_2),AND(d&gt;V_5 A_1,d&lt;V_5 A_2),AND(d&gt;V_6 A_1,d&lt;V_6 A_2)),d,0)</f>
        <v>44030</v>
      </c>
      <c r="L283" s="104">
        <f>IF(OR(AND(d&gt;V_1 B_1,d&lt;V_1 B_2),AND(d&gt;V_2 B_1,d&lt;V_2 B_2),AND(d&gt;V_3 B_1,d&lt;V_3 B_2),AND(d&gt;V_4 B_1,d&lt;V_4 B_2),AND(d&gt;V_5 B_1,d&lt;V_5 B_2),AND(d&gt;V_6 B_1,d&lt;V_6 B_2)),d,0)</f>
        <v>44030</v>
      </c>
      <c r="M283" s="106">
        <f>IF(OR(AND(d&gt;V_1 C_1,d&lt;V_1 C_2),AND(d&gt;V_2 C_1,d&lt;V_2 C_2),AND(d&gt;V_3 C_1,d&lt;V_3 C_2),AND(d&gt;V_4 C_1,d&lt;V_4 C_2),AND(d&gt;V_5 C_1,d&lt;V_5 C_2),AND(d&gt;V_6 C_1,d&lt;V_6 C_2)),d,0)</f>
        <v>44030</v>
      </c>
      <c r="N283" s="92">
        <f t="shared" si="16"/>
        <v>44030</v>
      </c>
      <c r="O283" s="90">
        <f t="shared" si="15"/>
        <v>44030</v>
      </c>
    </row>
    <row r="284" spans="8:15" x14ac:dyDescent="0.2">
      <c r="H284" s="87"/>
      <c r="I284" s="71">
        <f t="shared" si="17"/>
        <v>44031</v>
      </c>
      <c r="K284" s="102">
        <f>IF(OR(AND(d&gt;V_1 A_1,d&lt;V_1 A_2),AND(d&gt;V_2 A_1,d&lt;V_2 A_2),AND(d&gt;V_3 A_1,d&lt;V_3 A_2),AND(d&gt;V_4 A_1,d&lt;V_4 A_2),AND(d&gt;V_5 A_1,d&lt;V_5 A_2),AND(d&gt;V_6 A_1,d&lt;V_6 A_2)),d,0)</f>
        <v>44031</v>
      </c>
      <c r="L284" s="104">
        <f>IF(OR(AND(d&gt;V_1 B_1,d&lt;V_1 B_2),AND(d&gt;V_2 B_1,d&lt;V_2 B_2),AND(d&gt;V_3 B_1,d&lt;V_3 B_2),AND(d&gt;V_4 B_1,d&lt;V_4 B_2),AND(d&gt;V_5 B_1,d&lt;V_5 B_2),AND(d&gt;V_6 B_1,d&lt;V_6 B_2)),d,0)</f>
        <v>44031</v>
      </c>
      <c r="M284" s="106">
        <f>IF(OR(AND(d&gt;V_1 C_1,d&lt;V_1 C_2),AND(d&gt;V_2 C_1,d&lt;V_2 C_2),AND(d&gt;V_3 C_1,d&lt;V_3 C_2),AND(d&gt;V_4 C_1,d&lt;V_4 C_2),AND(d&gt;V_5 C_1,d&lt;V_5 C_2),AND(d&gt;V_6 C_1,d&lt;V_6 C_2)),d,0)</f>
        <v>44031</v>
      </c>
      <c r="N284" s="92">
        <f t="shared" si="16"/>
        <v>44031</v>
      </c>
      <c r="O284" s="90">
        <f t="shared" si="15"/>
        <v>44031</v>
      </c>
    </row>
    <row r="285" spans="8:15" x14ac:dyDescent="0.2">
      <c r="H285" s="87"/>
      <c r="I285" s="71">
        <f t="shared" si="17"/>
        <v>44032</v>
      </c>
      <c r="K285" s="102">
        <f>IF(OR(AND(d&gt;V_1 A_1,d&lt;V_1 A_2),AND(d&gt;V_2 A_1,d&lt;V_2 A_2),AND(d&gt;V_3 A_1,d&lt;V_3 A_2),AND(d&gt;V_4 A_1,d&lt;V_4 A_2),AND(d&gt;V_5 A_1,d&lt;V_5 A_2),AND(d&gt;V_6 A_1,d&lt;V_6 A_2)),d,0)</f>
        <v>44032</v>
      </c>
      <c r="L285" s="104">
        <f>IF(OR(AND(d&gt;V_1 B_1,d&lt;V_1 B_2),AND(d&gt;V_2 B_1,d&lt;V_2 B_2),AND(d&gt;V_3 B_1,d&lt;V_3 B_2),AND(d&gt;V_4 B_1,d&lt;V_4 B_2),AND(d&gt;V_5 B_1,d&lt;V_5 B_2),AND(d&gt;V_6 B_1,d&lt;V_6 B_2)),d,0)</f>
        <v>44032</v>
      </c>
      <c r="M285" s="106">
        <f>IF(OR(AND(d&gt;V_1 C_1,d&lt;V_1 C_2),AND(d&gt;V_2 C_1,d&lt;V_2 C_2),AND(d&gt;V_3 C_1,d&lt;V_3 C_2),AND(d&gt;V_4 C_1,d&lt;V_4 C_2),AND(d&gt;V_5 C_1,d&lt;V_5 C_2),AND(d&gt;V_6 C_1,d&lt;V_6 C_2)),d,0)</f>
        <v>44032</v>
      </c>
      <c r="N285" s="92">
        <f t="shared" si="16"/>
        <v>44032</v>
      </c>
      <c r="O285" s="90">
        <f t="shared" si="15"/>
        <v>44032</v>
      </c>
    </row>
    <row r="286" spans="8:15" x14ac:dyDescent="0.2">
      <c r="H286" s="87"/>
      <c r="I286" s="71">
        <f t="shared" si="17"/>
        <v>44033</v>
      </c>
      <c r="K286" s="102">
        <f>IF(OR(AND(d&gt;V_1 A_1,d&lt;V_1 A_2),AND(d&gt;V_2 A_1,d&lt;V_2 A_2),AND(d&gt;V_3 A_1,d&lt;V_3 A_2),AND(d&gt;V_4 A_1,d&lt;V_4 A_2),AND(d&gt;V_5 A_1,d&lt;V_5 A_2),AND(d&gt;V_6 A_1,d&lt;V_6 A_2)),d,0)</f>
        <v>44033</v>
      </c>
      <c r="L286" s="104">
        <f>IF(OR(AND(d&gt;V_1 B_1,d&lt;V_1 B_2),AND(d&gt;V_2 B_1,d&lt;V_2 B_2),AND(d&gt;V_3 B_1,d&lt;V_3 B_2),AND(d&gt;V_4 B_1,d&lt;V_4 B_2),AND(d&gt;V_5 B_1,d&lt;V_5 B_2),AND(d&gt;V_6 B_1,d&lt;V_6 B_2)),d,0)</f>
        <v>44033</v>
      </c>
      <c r="M286" s="106">
        <f>IF(OR(AND(d&gt;V_1 C_1,d&lt;V_1 C_2),AND(d&gt;V_2 C_1,d&lt;V_2 C_2),AND(d&gt;V_3 C_1,d&lt;V_3 C_2),AND(d&gt;V_4 C_1,d&lt;V_4 C_2),AND(d&gt;V_5 C_1,d&lt;V_5 C_2),AND(d&gt;V_6 C_1,d&lt;V_6 C_2)),d,0)</f>
        <v>44033</v>
      </c>
      <c r="N286" s="92">
        <f t="shared" si="16"/>
        <v>44033</v>
      </c>
      <c r="O286" s="90">
        <f t="shared" si="15"/>
        <v>44033</v>
      </c>
    </row>
    <row r="287" spans="8:15" x14ac:dyDescent="0.2">
      <c r="H287" s="87"/>
      <c r="I287" s="71">
        <f t="shared" si="17"/>
        <v>44034</v>
      </c>
      <c r="K287" s="102">
        <f>IF(OR(AND(d&gt;V_1 A_1,d&lt;V_1 A_2),AND(d&gt;V_2 A_1,d&lt;V_2 A_2),AND(d&gt;V_3 A_1,d&lt;V_3 A_2),AND(d&gt;V_4 A_1,d&lt;V_4 A_2),AND(d&gt;V_5 A_1,d&lt;V_5 A_2),AND(d&gt;V_6 A_1,d&lt;V_6 A_2)),d,0)</f>
        <v>44034</v>
      </c>
      <c r="L287" s="104">
        <f>IF(OR(AND(d&gt;V_1 B_1,d&lt;V_1 B_2),AND(d&gt;V_2 B_1,d&lt;V_2 B_2),AND(d&gt;V_3 B_1,d&lt;V_3 B_2),AND(d&gt;V_4 B_1,d&lt;V_4 B_2),AND(d&gt;V_5 B_1,d&lt;V_5 B_2),AND(d&gt;V_6 B_1,d&lt;V_6 B_2)),d,0)</f>
        <v>44034</v>
      </c>
      <c r="M287" s="106">
        <f>IF(OR(AND(d&gt;V_1 C_1,d&lt;V_1 C_2),AND(d&gt;V_2 C_1,d&lt;V_2 C_2),AND(d&gt;V_3 C_1,d&lt;V_3 C_2),AND(d&gt;V_4 C_1,d&lt;V_4 C_2),AND(d&gt;V_5 C_1,d&lt;V_5 C_2),AND(d&gt;V_6 C_1,d&lt;V_6 C_2)),d,0)</f>
        <v>44034</v>
      </c>
      <c r="N287" s="92">
        <f t="shared" si="16"/>
        <v>44034</v>
      </c>
      <c r="O287" s="90">
        <f t="shared" si="15"/>
        <v>44034</v>
      </c>
    </row>
    <row r="288" spans="8:15" x14ac:dyDescent="0.2">
      <c r="H288" s="87"/>
      <c r="I288" s="71">
        <f t="shared" si="17"/>
        <v>44035</v>
      </c>
      <c r="K288" s="102">
        <f>IF(OR(AND(d&gt;V_1 A_1,d&lt;V_1 A_2),AND(d&gt;V_2 A_1,d&lt;V_2 A_2),AND(d&gt;V_3 A_1,d&lt;V_3 A_2),AND(d&gt;V_4 A_1,d&lt;V_4 A_2),AND(d&gt;V_5 A_1,d&lt;V_5 A_2),AND(d&gt;V_6 A_1,d&lt;V_6 A_2)),d,0)</f>
        <v>44035</v>
      </c>
      <c r="L288" s="104">
        <f>IF(OR(AND(d&gt;V_1 B_1,d&lt;V_1 B_2),AND(d&gt;V_2 B_1,d&lt;V_2 B_2),AND(d&gt;V_3 B_1,d&lt;V_3 B_2),AND(d&gt;V_4 B_1,d&lt;V_4 B_2),AND(d&gt;V_5 B_1,d&lt;V_5 B_2),AND(d&gt;V_6 B_1,d&lt;V_6 B_2)),d,0)</f>
        <v>44035</v>
      </c>
      <c r="M288" s="106">
        <f>IF(OR(AND(d&gt;V_1 C_1,d&lt;V_1 C_2),AND(d&gt;V_2 C_1,d&lt;V_2 C_2),AND(d&gt;V_3 C_1,d&lt;V_3 C_2),AND(d&gt;V_4 C_1,d&lt;V_4 C_2),AND(d&gt;V_5 C_1,d&lt;V_5 C_2),AND(d&gt;V_6 C_1,d&lt;V_6 C_2)),d,0)</f>
        <v>44035</v>
      </c>
      <c r="N288" s="92">
        <f t="shared" si="16"/>
        <v>44035</v>
      </c>
      <c r="O288" s="90">
        <f t="shared" si="15"/>
        <v>44035</v>
      </c>
    </row>
    <row r="289" spans="8:15" x14ac:dyDescent="0.2">
      <c r="H289" s="87"/>
      <c r="I289" s="71">
        <f t="shared" si="17"/>
        <v>44036</v>
      </c>
      <c r="K289" s="102">
        <f>IF(OR(AND(d&gt;V_1 A_1,d&lt;V_1 A_2),AND(d&gt;V_2 A_1,d&lt;V_2 A_2),AND(d&gt;V_3 A_1,d&lt;V_3 A_2),AND(d&gt;V_4 A_1,d&lt;V_4 A_2),AND(d&gt;V_5 A_1,d&lt;V_5 A_2),AND(d&gt;V_6 A_1,d&lt;V_6 A_2)),d,0)</f>
        <v>44036</v>
      </c>
      <c r="L289" s="104">
        <f>IF(OR(AND(d&gt;V_1 B_1,d&lt;V_1 B_2),AND(d&gt;V_2 B_1,d&lt;V_2 B_2),AND(d&gt;V_3 B_1,d&lt;V_3 B_2),AND(d&gt;V_4 B_1,d&lt;V_4 B_2),AND(d&gt;V_5 B_1,d&lt;V_5 B_2),AND(d&gt;V_6 B_1,d&lt;V_6 B_2)),d,0)</f>
        <v>44036</v>
      </c>
      <c r="M289" s="106">
        <f>IF(OR(AND(d&gt;V_1 C_1,d&lt;V_1 C_2),AND(d&gt;V_2 C_1,d&lt;V_2 C_2),AND(d&gt;V_3 C_1,d&lt;V_3 C_2),AND(d&gt;V_4 C_1,d&lt;V_4 C_2),AND(d&gt;V_5 C_1,d&lt;V_5 C_2),AND(d&gt;V_6 C_1,d&lt;V_6 C_2)),d,0)</f>
        <v>44036</v>
      </c>
      <c r="N289" s="92">
        <f t="shared" si="16"/>
        <v>44036</v>
      </c>
      <c r="O289" s="90">
        <f t="shared" si="15"/>
        <v>44036</v>
      </c>
    </row>
    <row r="290" spans="8:15" x14ac:dyDescent="0.2">
      <c r="H290" s="87"/>
      <c r="I290" s="71">
        <f t="shared" si="17"/>
        <v>44037</v>
      </c>
      <c r="K290" s="102">
        <f>IF(OR(AND(d&gt;V_1 A_1,d&lt;V_1 A_2),AND(d&gt;V_2 A_1,d&lt;V_2 A_2),AND(d&gt;V_3 A_1,d&lt;V_3 A_2),AND(d&gt;V_4 A_1,d&lt;V_4 A_2),AND(d&gt;V_5 A_1,d&lt;V_5 A_2),AND(d&gt;V_6 A_1,d&lt;V_6 A_2)),d,0)</f>
        <v>44037</v>
      </c>
      <c r="L290" s="104">
        <f>IF(OR(AND(d&gt;V_1 B_1,d&lt;V_1 B_2),AND(d&gt;V_2 B_1,d&lt;V_2 B_2),AND(d&gt;V_3 B_1,d&lt;V_3 B_2),AND(d&gt;V_4 B_1,d&lt;V_4 B_2),AND(d&gt;V_5 B_1,d&lt;V_5 B_2),AND(d&gt;V_6 B_1,d&lt;V_6 B_2)),d,0)</f>
        <v>44037</v>
      </c>
      <c r="M290" s="106">
        <f>IF(OR(AND(d&gt;V_1 C_1,d&lt;V_1 C_2),AND(d&gt;V_2 C_1,d&lt;V_2 C_2),AND(d&gt;V_3 C_1,d&lt;V_3 C_2),AND(d&gt;V_4 C_1,d&lt;V_4 C_2),AND(d&gt;V_5 C_1,d&lt;V_5 C_2),AND(d&gt;V_6 C_1,d&lt;V_6 C_2)),d,0)</f>
        <v>44037</v>
      </c>
      <c r="N290" s="92">
        <f t="shared" si="16"/>
        <v>44037</v>
      </c>
      <c r="O290" s="90">
        <f t="shared" si="15"/>
        <v>44037</v>
      </c>
    </row>
    <row r="291" spans="8:15" x14ac:dyDescent="0.2">
      <c r="H291" s="87"/>
      <c r="I291" s="71">
        <f t="shared" si="17"/>
        <v>44038</v>
      </c>
      <c r="K291" s="102">
        <f>IF(OR(AND(d&gt;V_1 A_1,d&lt;V_1 A_2),AND(d&gt;V_2 A_1,d&lt;V_2 A_2),AND(d&gt;V_3 A_1,d&lt;V_3 A_2),AND(d&gt;V_4 A_1,d&lt;V_4 A_2),AND(d&gt;V_5 A_1,d&lt;V_5 A_2),AND(d&gt;V_6 A_1,d&lt;V_6 A_2)),d,0)</f>
        <v>44038</v>
      </c>
      <c r="L291" s="104">
        <f>IF(OR(AND(d&gt;V_1 B_1,d&lt;V_1 B_2),AND(d&gt;V_2 B_1,d&lt;V_2 B_2),AND(d&gt;V_3 B_1,d&lt;V_3 B_2),AND(d&gt;V_4 B_1,d&lt;V_4 B_2),AND(d&gt;V_5 B_1,d&lt;V_5 B_2),AND(d&gt;V_6 B_1,d&lt;V_6 B_2)),d,0)</f>
        <v>44038</v>
      </c>
      <c r="M291" s="106">
        <f>IF(OR(AND(d&gt;V_1 C_1,d&lt;V_1 C_2),AND(d&gt;V_2 C_1,d&lt;V_2 C_2),AND(d&gt;V_3 C_1,d&lt;V_3 C_2),AND(d&gt;V_4 C_1,d&lt;V_4 C_2),AND(d&gt;V_5 C_1,d&lt;V_5 C_2),AND(d&gt;V_6 C_1,d&lt;V_6 C_2)),d,0)</f>
        <v>44038</v>
      </c>
      <c r="N291" s="92">
        <f t="shared" si="16"/>
        <v>44038</v>
      </c>
      <c r="O291" s="90">
        <f t="shared" si="15"/>
        <v>44038</v>
      </c>
    </row>
    <row r="292" spans="8:15" x14ac:dyDescent="0.2">
      <c r="H292" s="87"/>
      <c r="I292" s="71">
        <f t="shared" si="17"/>
        <v>44039</v>
      </c>
      <c r="K292" s="102">
        <f>IF(OR(AND(d&gt;V_1 A_1,d&lt;V_1 A_2),AND(d&gt;V_2 A_1,d&lt;V_2 A_2),AND(d&gt;V_3 A_1,d&lt;V_3 A_2),AND(d&gt;V_4 A_1,d&lt;V_4 A_2),AND(d&gt;V_5 A_1,d&lt;V_5 A_2),AND(d&gt;V_6 A_1,d&lt;V_6 A_2)),d,0)</f>
        <v>44039</v>
      </c>
      <c r="L292" s="104">
        <f>IF(OR(AND(d&gt;V_1 B_1,d&lt;V_1 B_2),AND(d&gt;V_2 B_1,d&lt;V_2 B_2),AND(d&gt;V_3 B_1,d&lt;V_3 B_2),AND(d&gt;V_4 B_1,d&lt;V_4 B_2),AND(d&gt;V_5 B_1,d&lt;V_5 B_2),AND(d&gt;V_6 B_1,d&lt;V_6 B_2)),d,0)</f>
        <v>44039</v>
      </c>
      <c r="M292" s="106">
        <f>IF(OR(AND(d&gt;V_1 C_1,d&lt;V_1 C_2),AND(d&gt;V_2 C_1,d&lt;V_2 C_2),AND(d&gt;V_3 C_1,d&lt;V_3 C_2),AND(d&gt;V_4 C_1,d&lt;V_4 C_2),AND(d&gt;V_5 C_1,d&lt;V_5 C_2),AND(d&gt;V_6 C_1,d&lt;V_6 C_2)),d,0)</f>
        <v>44039</v>
      </c>
      <c r="N292" s="92">
        <f t="shared" si="16"/>
        <v>44039</v>
      </c>
      <c r="O292" s="90">
        <f t="shared" si="15"/>
        <v>44039</v>
      </c>
    </row>
    <row r="293" spans="8:15" x14ac:dyDescent="0.2">
      <c r="H293" s="87"/>
      <c r="I293" s="71">
        <f t="shared" si="17"/>
        <v>44040</v>
      </c>
      <c r="K293" s="102">
        <f>IF(OR(AND(d&gt;V_1 A_1,d&lt;V_1 A_2),AND(d&gt;V_2 A_1,d&lt;V_2 A_2),AND(d&gt;V_3 A_1,d&lt;V_3 A_2),AND(d&gt;V_4 A_1,d&lt;V_4 A_2),AND(d&gt;V_5 A_1,d&lt;V_5 A_2),AND(d&gt;V_6 A_1,d&lt;V_6 A_2)),d,0)</f>
        <v>44040</v>
      </c>
      <c r="L293" s="104">
        <f>IF(OR(AND(d&gt;V_1 B_1,d&lt;V_1 B_2),AND(d&gt;V_2 B_1,d&lt;V_2 B_2),AND(d&gt;V_3 B_1,d&lt;V_3 B_2),AND(d&gt;V_4 B_1,d&lt;V_4 B_2),AND(d&gt;V_5 B_1,d&lt;V_5 B_2),AND(d&gt;V_6 B_1,d&lt;V_6 B_2)),d,0)</f>
        <v>44040</v>
      </c>
      <c r="M293" s="106">
        <f>IF(OR(AND(d&gt;V_1 C_1,d&lt;V_1 C_2),AND(d&gt;V_2 C_1,d&lt;V_2 C_2),AND(d&gt;V_3 C_1,d&lt;V_3 C_2),AND(d&gt;V_4 C_1,d&lt;V_4 C_2),AND(d&gt;V_5 C_1,d&lt;V_5 C_2),AND(d&gt;V_6 C_1,d&lt;V_6 C_2)),d,0)</f>
        <v>44040</v>
      </c>
      <c r="N293" s="92">
        <f t="shared" si="16"/>
        <v>44040</v>
      </c>
      <c r="O293" s="90">
        <f t="shared" si="15"/>
        <v>44040</v>
      </c>
    </row>
    <row r="294" spans="8:15" x14ac:dyDescent="0.2">
      <c r="H294" s="87"/>
      <c r="I294" s="71">
        <f t="shared" si="17"/>
        <v>44041</v>
      </c>
      <c r="K294" s="102">
        <f>IF(OR(AND(d&gt;V_1 A_1,d&lt;V_1 A_2),AND(d&gt;V_2 A_1,d&lt;V_2 A_2),AND(d&gt;V_3 A_1,d&lt;V_3 A_2),AND(d&gt;V_4 A_1,d&lt;V_4 A_2),AND(d&gt;V_5 A_1,d&lt;V_5 A_2),AND(d&gt;V_6 A_1,d&lt;V_6 A_2)),d,0)</f>
        <v>44041</v>
      </c>
      <c r="L294" s="104">
        <f>IF(OR(AND(d&gt;V_1 B_1,d&lt;V_1 B_2),AND(d&gt;V_2 B_1,d&lt;V_2 B_2),AND(d&gt;V_3 B_1,d&lt;V_3 B_2),AND(d&gt;V_4 B_1,d&lt;V_4 B_2),AND(d&gt;V_5 B_1,d&lt;V_5 B_2),AND(d&gt;V_6 B_1,d&lt;V_6 B_2)),d,0)</f>
        <v>44041</v>
      </c>
      <c r="M294" s="106">
        <f>IF(OR(AND(d&gt;V_1 C_1,d&lt;V_1 C_2),AND(d&gt;V_2 C_1,d&lt;V_2 C_2),AND(d&gt;V_3 C_1,d&lt;V_3 C_2),AND(d&gt;V_4 C_1,d&lt;V_4 C_2),AND(d&gt;V_5 C_1,d&lt;V_5 C_2),AND(d&gt;V_6 C_1,d&lt;V_6 C_2)),d,0)</f>
        <v>44041</v>
      </c>
      <c r="N294" s="92">
        <f t="shared" si="16"/>
        <v>44041</v>
      </c>
      <c r="O294" s="90">
        <f t="shared" si="15"/>
        <v>44041</v>
      </c>
    </row>
    <row r="295" spans="8:15" x14ac:dyDescent="0.2">
      <c r="H295" s="87"/>
      <c r="I295" s="71">
        <f t="shared" si="17"/>
        <v>44042</v>
      </c>
      <c r="K295" s="102">
        <f>IF(OR(AND(d&gt;V_1 A_1,d&lt;V_1 A_2),AND(d&gt;V_2 A_1,d&lt;V_2 A_2),AND(d&gt;V_3 A_1,d&lt;V_3 A_2),AND(d&gt;V_4 A_1,d&lt;V_4 A_2),AND(d&gt;V_5 A_1,d&lt;V_5 A_2),AND(d&gt;V_6 A_1,d&lt;V_6 A_2)),d,0)</f>
        <v>44042</v>
      </c>
      <c r="L295" s="104">
        <f>IF(OR(AND(d&gt;V_1 B_1,d&lt;V_1 B_2),AND(d&gt;V_2 B_1,d&lt;V_2 B_2),AND(d&gt;V_3 B_1,d&lt;V_3 B_2),AND(d&gt;V_4 B_1,d&lt;V_4 B_2),AND(d&gt;V_5 B_1,d&lt;V_5 B_2),AND(d&gt;V_6 B_1,d&lt;V_6 B_2)),d,0)</f>
        <v>44042</v>
      </c>
      <c r="M295" s="106">
        <f>IF(OR(AND(d&gt;V_1 C_1,d&lt;V_1 C_2),AND(d&gt;V_2 C_1,d&lt;V_2 C_2),AND(d&gt;V_3 C_1,d&lt;V_3 C_2),AND(d&gt;V_4 C_1,d&lt;V_4 C_2),AND(d&gt;V_5 C_1,d&lt;V_5 C_2),AND(d&gt;V_6 C_1,d&lt;V_6 C_2)),d,0)</f>
        <v>44042</v>
      </c>
      <c r="N295" s="92">
        <f t="shared" si="16"/>
        <v>44042</v>
      </c>
      <c r="O295" s="90">
        <f t="shared" si="15"/>
        <v>44042</v>
      </c>
    </row>
    <row r="296" spans="8:15" x14ac:dyDescent="0.2">
      <c r="H296" s="87"/>
      <c r="I296" s="71">
        <f t="shared" si="17"/>
        <v>44043</v>
      </c>
      <c r="K296" s="102">
        <f>IF(OR(AND(d&gt;V_1 A_1,d&lt;V_1 A_2),AND(d&gt;V_2 A_1,d&lt;V_2 A_2),AND(d&gt;V_3 A_1,d&lt;V_3 A_2),AND(d&gt;V_4 A_1,d&lt;V_4 A_2),AND(d&gt;V_5 A_1,d&lt;V_5 A_2),AND(d&gt;V_6 A_1,d&lt;V_6 A_2)),d,0)</f>
        <v>44043</v>
      </c>
      <c r="L296" s="104">
        <f>IF(OR(AND(d&gt;V_1 B_1,d&lt;V_1 B_2),AND(d&gt;V_2 B_1,d&lt;V_2 B_2),AND(d&gt;V_3 B_1,d&lt;V_3 B_2),AND(d&gt;V_4 B_1,d&lt;V_4 B_2),AND(d&gt;V_5 B_1,d&lt;V_5 B_2),AND(d&gt;V_6 B_1,d&lt;V_6 B_2)),d,0)</f>
        <v>44043</v>
      </c>
      <c r="M296" s="106">
        <f>IF(OR(AND(d&gt;V_1 C_1,d&lt;V_1 C_2),AND(d&gt;V_2 C_1,d&lt;V_2 C_2),AND(d&gt;V_3 C_1,d&lt;V_3 C_2),AND(d&gt;V_4 C_1,d&lt;V_4 C_2),AND(d&gt;V_5 C_1,d&lt;V_5 C_2),AND(d&gt;V_6 C_1,d&lt;V_6 C_2)),d,0)</f>
        <v>44043</v>
      </c>
      <c r="N296" s="92">
        <f t="shared" si="16"/>
        <v>44043</v>
      </c>
      <c r="O296" s="90">
        <f t="shared" si="15"/>
        <v>44043</v>
      </c>
    </row>
    <row r="297" spans="8:15" x14ac:dyDescent="0.2">
      <c r="H297" s="87"/>
      <c r="I297" s="71">
        <f t="shared" si="17"/>
        <v>44044</v>
      </c>
      <c r="K297" s="102">
        <f>IF(OR(AND(d&gt;V_1 A_1,d&lt;V_1 A_2),AND(d&gt;V_2 A_1,d&lt;V_2 A_2),AND(d&gt;V_3 A_1,d&lt;V_3 A_2),AND(d&gt;V_4 A_1,d&lt;V_4 A_2),AND(d&gt;V_5 A_1,d&lt;V_5 A_2),AND(d&gt;V_6 A_1,d&lt;V_6 A_2)),d,0)</f>
        <v>44044</v>
      </c>
      <c r="L297" s="104">
        <f>IF(OR(AND(d&gt;V_1 B_1,d&lt;V_1 B_2),AND(d&gt;V_2 B_1,d&lt;V_2 B_2),AND(d&gt;V_3 B_1,d&lt;V_3 B_2),AND(d&gt;V_4 B_1,d&lt;V_4 B_2),AND(d&gt;V_5 B_1,d&lt;V_5 B_2),AND(d&gt;V_6 B_1,d&lt;V_6 B_2)),d,0)</f>
        <v>44044</v>
      </c>
      <c r="M297" s="106">
        <f>IF(OR(AND(d&gt;V_1 C_1,d&lt;V_1 C_2),AND(d&gt;V_2 C_1,d&lt;V_2 C_2),AND(d&gt;V_3 C_1,d&lt;V_3 C_2),AND(d&gt;V_4 C_1,d&lt;V_4 C_2),AND(d&gt;V_5 C_1,d&lt;V_5 C_2),AND(d&gt;V_6 C_1,d&lt;V_6 C_2)),d,0)</f>
        <v>44044</v>
      </c>
      <c r="N297" s="92">
        <f t="shared" si="16"/>
        <v>44044</v>
      </c>
      <c r="O297" s="90">
        <f t="shared" si="15"/>
        <v>44044</v>
      </c>
    </row>
    <row r="298" spans="8:15" x14ac:dyDescent="0.2">
      <c r="H298" s="87"/>
      <c r="I298" s="71">
        <f t="shared" si="17"/>
        <v>44045</v>
      </c>
      <c r="K298" s="102">
        <f>IF(OR(AND(d&gt;V_1 A_1,d&lt;V_1 A_2),AND(d&gt;V_2 A_1,d&lt;V_2 A_2),AND(d&gt;V_3 A_1,d&lt;V_3 A_2),AND(d&gt;V_4 A_1,d&lt;V_4 A_2),AND(d&gt;V_5 A_1,d&lt;V_5 A_2),AND(d&gt;V_6 A_1,d&lt;V_6 A_2)),d,0)</f>
        <v>44045</v>
      </c>
      <c r="L298" s="104">
        <f>IF(OR(AND(d&gt;V_1 B_1,d&lt;V_1 B_2),AND(d&gt;V_2 B_1,d&lt;V_2 B_2),AND(d&gt;V_3 B_1,d&lt;V_3 B_2),AND(d&gt;V_4 B_1,d&lt;V_4 B_2),AND(d&gt;V_5 B_1,d&lt;V_5 B_2),AND(d&gt;V_6 B_1,d&lt;V_6 B_2)),d,0)</f>
        <v>44045</v>
      </c>
      <c r="M298" s="106">
        <f>IF(OR(AND(d&gt;V_1 C_1,d&lt;V_1 C_2),AND(d&gt;V_2 C_1,d&lt;V_2 C_2),AND(d&gt;V_3 C_1,d&lt;V_3 C_2),AND(d&gt;V_4 C_1,d&lt;V_4 C_2),AND(d&gt;V_5 C_1,d&lt;V_5 C_2),AND(d&gt;V_6 C_1,d&lt;V_6 C_2)),d,0)</f>
        <v>44045</v>
      </c>
      <c r="N298" s="92">
        <f t="shared" si="16"/>
        <v>44045</v>
      </c>
      <c r="O298" s="90">
        <f t="shared" si="15"/>
        <v>44045</v>
      </c>
    </row>
    <row r="299" spans="8:15" x14ac:dyDescent="0.2">
      <c r="H299" s="87"/>
      <c r="I299" s="71">
        <f t="shared" si="17"/>
        <v>44046</v>
      </c>
      <c r="K299" s="102">
        <f>IF(OR(AND(d&gt;V_1 A_1,d&lt;V_1 A_2),AND(d&gt;V_2 A_1,d&lt;V_2 A_2),AND(d&gt;V_3 A_1,d&lt;V_3 A_2),AND(d&gt;V_4 A_1,d&lt;V_4 A_2),AND(d&gt;V_5 A_1,d&lt;V_5 A_2),AND(d&gt;V_6 A_1,d&lt;V_6 A_2)),d,0)</f>
        <v>44046</v>
      </c>
      <c r="L299" s="104">
        <f>IF(OR(AND(d&gt;V_1 B_1,d&lt;V_1 B_2),AND(d&gt;V_2 B_1,d&lt;V_2 B_2),AND(d&gt;V_3 B_1,d&lt;V_3 B_2),AND(d&gt;V_4 B_1,d&lt;V_4 B_2),AND(d&gt;V_5 B_1,d&lt;V_5 B_2),AND(d&gt;V_6 B_1,d&lt;V_6 B_2)),d,0)</f>
        <v>44046</v>
      </c>
      <c r="M299" s="106">
        <f>IF(OR(AND(d&gt;V_1 C_1,d&lt;V_1 C_2),AND(d&gt;V_2 C_1,d&lt;V_2 C_2),AND(d&gt;V_3 C_1,d&lt;V_3 C_2),AND(d&gt;V_4 C_1,d&lt;V_4 C_2),AND(d&gt;V_5 C_1,d&lt;V_5 C_2),AND(d&gt;V_6 C_1,d&lt;V_6 C_2)),d,0)</f>
        <v>44046</v>
      </c>
      <c r="N299" s="92">
        <f t="shared" si="16"/>
        <v>44046</v>
      </c>
      <c r="O299" s="90">
        <f t="shared" si="15"/>
        <v>44046</v>
      </c>
    </row>
    <row r="300" spans="8:15" x14ac:dyDescent="0.2">
      <c r="H300" s="87"/>
      <c r="I300" s="71">
        <f t="shared" si="17"/>
        <v>44047</v>
      </c>
      <c r="K300" s="102">
        <f>IF(OR(AND(d&gt;V_1 A_1,d&lt;V_1 A_2),AND(d&gt;V_2 A_1,d&lt;V_2 A_2),AND(d&gt;V_3 A_1,d&lt;V_3 A_2),AND(d&gt;V_4 A_1,d&lt;V_4 A_2),AND(d&gt;V_5 A_1,d&lt;V_5 A_2),AND(d&gt;V_6 A_1,d&lt;V_6 A_2)),d,0)</f>
        <v>44047</v>
      </c>
      <c r="L300" s="104">
        <f>IF(OR(AND(d&gt;V_1 B_1,d&lt;V_1 B_2),AND(d&gt;V_2 B_1,d&lt;V_2 B_2),AND(d&gt;V_3 B_1,d&lt;V_3 B_2),AND(d&gt;V_4 B_1,d&lt;V_4 B_2),AND(d&gt;V_5 B_1,d&lt;V_5 B_2),AND(d&gt;V_6 B_1,d&lt;V_6 B_2)),d,0)</f>
        <v>44047</v>
      </c>
      <c r="M300" s="106">
        <f>IF(OR(AND(d&gt;V_1 C_1,d&lt;V_1 C_2),AND(d&gt;V_2 C_1,d&lt;V_2 C_2),AND(d&gt;V_3 C_1,d&lt;V_3 C_2),AND(d&gt;V_4 C_1,d&lt;V_4 C_2),AND(d&gt;V_5 C_1,d&lt;V_5 C_2),AND(d&gt;V_6 C_1,d&lt;V_6 C_2)),d,0)</f>
        <v>44047</v>
      </c>
      <c r="N300" s="92">
        <f t="shared" si="16"/>
        <v>44047</v>
      </c>
      <c r="O300" s="90">
        <f t="shared" si="15"/>
        <v>44047</v>
      </c>
    </row>
    <row r="301" spans="8:15" x14ac:dyDescent="0.2">
      <c r="H301" s="87"/>
      <c r="I301" s="71">
        <f t="shared" si="17"/>
        <v>44048</v>
      </c>
      <c r="K301" s="102">
        <f>IF(OR(AND(d&gt;V_1 A_1,d&lt;V_1 A_2),AND(d&gt;V_2 A_1,d&lt;V_2 A_2),AND(d&gt;V_3 A_1,d&lt;V_3 A_2),AND(d&gt;V_4 A_1,d&lt;V_4 A_2),AND(d&gt;V_5 A_1,d&lt;V_5 A_2),AND(d&gt;V_6 A_1,d&lt;V_6 A_2)),d,0)</f>
        <v>44048</v>
      </c>
      <c r="L301" s="104">
        <f>IF(OR(AND(d&gt;V_1 B_1,d&lt;V_1 B_2),AND(d&gt;V_2 B_1,d&lt;V_2 B_2),AND(d&gt;V_3 B_1,d&lt;V_3 B_2),AND(d&gt;V_4 B_1,d&lt;V_4 B_2),AND(d&gt;V_5 B_1,d&lt;V_5 B_2),AND(d&gt;V_6 B_1,d&lt;V_6 B_2)),d,0)</f>
        <v>44048</v>
      </c>
      <c r="M301" s="106">
        <f>IF(OR(AND(d&gt;V_1 C_1,d&lt;V_1 C_2),AND(d&gt;V_2 C_1,d&lt;V_2 C_2),AND(d&gt;V_3 C_1,d&lt;V_3 C_2),AND(d&gt;V_4 C_1,d&lt;V_4 C_2),AND(d&gt;V_5 C_1,d&lt;V_5 C_2),AND(d&gt;V_6 C_1,d&lt;V_6 C_2)),d,0)</f>
        <v>44048</v>
      </c>
      <c r="N301" s="92">
        <f t="shared" si="16"/>
        <v>44048</v>
      </c>
      <c r="O301" s="90">
        <f t="shared" si="15"/>
        <v>44048</v>
      </c>
    </row>
    <row r="302" spans="8:15" x14ac:dyDescent="0.2">
      <c r="H302" s="87"/>
      <c r="I302" s="71">
        <f t="shared" si="17"/>
        <v>44049</v>
      </c>
      <c r="K302" s="102">
        <f>IF(OR(AND(d&gt;V_1 A_1,d&lt;V_1 A_2),AND(d&gt;V_2 A_1,d&lt;V_2 A_2),AND(d&gt;V_3 A_1,d&lt;V_3 A_2),AND(d&gt;V_4 A_1,d&lt;V_4 A_2),AND(d&gt;V_5 A_1,d&lt;V_5 A_2),AND(d&gt;V_6 A_1,d&lt;V_6 A_2)),d,0)</f>
        <v>44049</v>
      </c>
      <c r="L302" s="104">
        <f>IF(OR(AND(d&gt;V_1 B_1,d&lt;V_1 B_2),AND(d&gt;V_2 B_1,d&lt;V_2 B_2),AND(d&gt;V_3 B_1,d&lt;V_3 B_2),AND(d&gt;V_4 B_1,d&lt;V_4 B_2),AND(d&gt;V_5 B_1,d&lt;V_5 B_2),AND(d&gt;V_6 B_1,d&lt;V_6 B_2)),d,0)</f>
        <v>44049</v>
      </c>
      <c r="M302" s="106">
        <f>IF(OR(AND(d&gt;V_1 C_1,d&lt;V_1 C_2),AND(d&gt;V_2 C_1,d&lt;V_2 C_2),AND(d&gt;V_3 C_1,d&lt;V_3 C_2),AND(d&gt;V_4 C_1,d&lt;V_4 C_2),AND(d&gt;V_5 C_1,d&lt;V_5 C_2),AND(d&gt;V_6 C_1,d&lt;V_6 C_2)),d,0)</f>
        <v>44049</v>
      </c>
      <c r="N302" s="92">
        <f t="shared" si="16"/>
        <v>44049</v>
      </c>
      <c r="O302" s="90">
        <f t="shared" si="15"/>
        <v>44049</v>
      </c>
    </row>
    <row r="303" spans="8:15" x14ac:dyDescent="0.2">
      <c r="H303" s="87"/>
      <c r="I303" s="71">
        <f t="shared" si="17"/>
        <v>44050</v>
      </c>
      <c r="K303" s="102">
        <f>IF(OR(AND(d&gt;V_1 A_1,d&lt;V_1 A_2),AND(d&gt;V_2 A_1,d&lt;V_2 A_2),AND(d&gt;V_3 A_1,d&lt;V_3 A_2),AND(d&gt;V_4 A_1,d&lt;V_4 A_2),AND(d&gt;V_5 A_1,d&lt;V_5 A_2),AND(d&gt;V_6 A_1,d&lt;V_6 A_2)),d,0)</f>
        <v>44050</v>
      </c>
      <c r="L303" s="104">
        <f>IF(OR(AND(d&gt;V_1 B_1,d&lt;V_1 B_2),AND(d&gt;V_2 B_1,d&lt;V_2 B_2),AND(d&gt;V_3 B_1,d&lt;V_3 B_2),AND(d&gt;V_4 B_1,d&lt;V_4 B_2),AND(d&gt;V_5 B_1,d&lt;V_5 B_2),AND(d&gt;V_6 B_1,d&lt;V_6 B_2)),d,0)</f>
        <v>44050</v>
      </c>
      <c r="M303" s="106">
        <f>IF(OR(AND(d&gt;V_1 C_1,d&lt;V_1 C_2),AND(d&gt;V_2 C_1,d&lt;V_2 C_2),AND(d&gt;V_3 C_1,d&lt;V_3 C_2),AND(d&gt;V_4 C_1,d&lt;V_4 C_2),AND(d&gt;V_5 C_1,d&lt;V_5 C_2),AND(d&gt;V_6 C_1,d&lt;V_6 C_2)),d,0)</f>
        <v>44050</v>
      </c>
      <c r="N303" s="92">
        <f t="shared" si="16"/>
        <v>44050</v>
      </c>
      <c r="O303" s="90">
        <f t="shared" si="15"/>
        <v>44050</v>
      </c>
    </row>
    <row r="304" spans="8:15" x14ac:dyDescent="0.2">
      <c r="H304" s="87"/>
      <c r="I304" s="71">
        <f t="shared" si="17"/>
        <v>44051</v>
      </c>
      <c r="K304" s="102">
        <f>IF(OR(AND(d&gt;V_1 A_1,d&lt;V_1 A_2),AND(d&gt;V_2 A_1,d&lt;V_2 A_2),AND(d&gt;V_3 A_1,d&lt;V_3 A_2),AND(d&gt;V_4 A_1,d&lt;V_4 A_2),AND(d&gt;V_5 A_1,d&lt;V_5 A_2),AND(d&gt;V_6 A_1,d&lt;V_6 A_2)),d,0)</f>
        <v>44051</v>
      </c>
      <c r="L304" s="104">
        <f>IF(OR(AND(d&gt;V_1 B_1,d&lt;V_1 B_2),AND(d&gt;V_2 B_1,d&lt;V_2 B_2),AND(d&gt;V_3 B_1,d&lt;V_3 B_2),AND(d&gt;V_4 B_1,d&lt;V_4 B_2),AND(d&gt;V_5 B_1,d&lt;V_5 B_2),AND(d&gt;V_6 B_1,d&lt;V_6 B_2)),d,0)</f>
        <v>44051</v>
      </c>
      <c r="M304" s="106">
        <f>IF(OR(AND(d&gt;V_1 C_1,d&lt;V_1 C_2),AND(d&gt;V_2 C_1,d&lt;V_2 C_2),AND(d&gt;V_3 C_1,d&lt;V_3 C_2),AND(d&gt;V_4 C_1,d&lt;V_4 C_2),AND(d&gt;V_5 C_1,d&lt;V_5 C_2),AND(d&gt;V_6 C_1,d&lt;V_6 C_2)),d,0)</f>
        <v>44051</v>
      </c>
      <c r="N304" s="92">
        <f t="shared" si="16"/>
        <v>44051</v>
      </c>
      <c r="O304" s="90">
        <f t="shared" si="15"/>
        <v>44051</v>
      </c>
    </row>
    <row r="305" spans="8:15" x14ac:dyDescent="0.2">
      <c r="H305" s="87"/>
      <c r="I305" s="71">
        <f t="shared" si="17"/>
        <v>44052</v>
      </c>
      <c r="K305" s="102">
        <f>IF(OR(AND(d&gt;V_1 A_1,d&lt;V_1 A_2),AND(d&gt;V_2 A_1,d&lt;V_2 A_2),AND(d&gt;V_3 A_1,d&lt;V_3 A_2),AND(d&gt;V_4 A_1,d&lt;V_4 A_2),AND(d&gt;V_5 A_1,d&lt;V_5 A_2),AND(d&gt;V_6 A_1,d&lt;V_6 A_2)),d,0)</f>
        <v>44052</v>
      </c>
      <c r="L305" s="104">
        <f>IF(OR(AND(d&gt;V_1 B_1,d&lt;V_1 B_2),AND(d&gt;V_2 B_1,d&lt;V_2 B_2),AND(d&gt;V_3 B_1,d&lt;V_3 B_2),AND(d&gt;V_4 B_1,d&lt;V_4 B_2),AND(d&gt;V_5 B_1,d&lt;V_5 B_2),AND(d&gt;V_6 B_1,d&lt;V_6 B_2)),d,0)</f>
        <v>44052</v>
      </c>
      <c r="M305" s="106">
        <f>IF(OR(AND(d&gt;V_1 C_1,d&lt;V_1 C_2),AND(d&gt;V_2 C_1,d&lt;V_2 C_2),AND(d&gt;V_3 C_1,d&lt;V_3 C_2),AND(d&gt;V_4 C_1,d&lt;V_4 C_2),AND(d&gt;V_5 C_1,d&lt;V_5 C_2),AND(d&gt;V_6 C_1,d&lt;V_6 C_2)),d,0)</f>
        <v>44052</v>
      </c>
      <c r="N305" s="92">
        <f t="shared" si="16"/>
        <v>44052</v>
      </c>
      <c r="O305" s="90">
        <f t="shared" si="15"/>
        <v>44052</v>
      </c>
    </row>
    <row r="306" spans="8:15" x14ac:dyDescent="0.2">
      <c r="H306" s="87"/>
      <c r="I306" s="71">
        <f t="shared" si="17"/>
        <v>44053</v>
      </c>
      <c r="K306" s="102">
        <f>IF(OR(AND(d&gt;V_1 A_1,d&lt;V_1 A_2),AND(d&gt;V_2 A_1,d&lt;V_2 A_2),AND(d&gt;V_3 A_1,d&lt;V_3 A_2),AND(d&gt;V_4 A_1,d&lt;V_4 A_2),AND(d&gt;V_5 A_1,d&lt;V_5 A_2),AND(d&gt;V_6 A_1,d&lt;V_6 A_2)),d,0)</f>
        <v>44053</v>
      </c>
      <c r="L306" s="104">
        <f>IF(OR(AND(d&gt;V_1 B_1,d&lt;V_1 B_2),AND(d&gt;V_2 B_1,d&lt;V_2 B_2),AND(d&gt;V_3 B_1,d&lt;V_3 B_2),AND(d&gt;V_4 B_1,d&lt;V_4 B_2),AND(d&gt;V_5 B_1,d&lt;V_5 B_2),AND(d&gt;V_6 B_1,d&lt;V_6 B_2)),d,0)</f>
        <v>44053</v>
      </c>
      <c r="M306" s="106">
        <f>IF(OR(AND(d&gt;V_1 C_1,d&lt;V_1 C_2),AND(d&gt;V_2 C_1,d&lt;V_2 C_2),AND(d&gt;V_3 C_1,d&lt;V_3 C_2),AND(d&gt;V_4 C_1,d&lt;V_4 C_2),AND(d&gt;V_5 C_1,d&lt;V_5 C_2),AND(d&gt;V_6 C_1,d&lt;V_6 C_2)),d,0)</f>
        <v>44053</v>
      </c>
      <c r="N306" s="92">
        <f t="shared" si="16"/>
        <v>44053</v>
      </c>
      <c r="O306" s="90">
        <f t="shared" si="15"/>
        <v>44053</v>
      </c>
    </row>
    <row r="307" spans="8:15" x14ac:dyDescent="0.2">
      <c r="H307" s="87"/>
      <c r="I307" s="71">
        <f t="shared" si="17"/>
        <v>44054</v>
      </c>
      <c r="K307" s="102">
        <f>IF(OR(AND(d&gt;V_1 A_1,d&lt;V_1 A_2),AND(d&gt;V_2 A_1,d&lt;V_2 A_2),AND(d&gt;V_3 A_1,d&lt;V_3 A_2),AND(d&gt;V_4 A_1,d&lt;V_4 A_2),AND(d&gt;V_5 A_1,d&lt;V_5 A_2),AND(d&gt;V_6 A_1,d&lt;V_6 A_2)),d,0)</f>
        <v>44054</v>
      </c>
      <c r="L307" s="104">
        <f>IF(OR(AND(d&gt;V_1 B_1,d&lt;V_1 B_2),AND(d&gt;V_2 B_1,d&lt;V_2 B_2),AND(d&gt;V_3 B_1,d&lt;V_3 B_2),AND(d&gt;V_4 B_1,d&lt;V_4 B_2),AND(d&gt;V_5 B_1,d&lt;V_5 B_2),AND(d&gt;V_6 B_1,d&lt;V_6 B_2)),d,0)</f>
        <v>44054</v>
      </c>
      <c r="M307" s="106">
        <f>IF(OR(AND(d&gt;V_1 C_1,d&lt;V_1 C_2),AND(d&gt;V_2 C_1,d&lt;V_2 C_2),AND(d&gt;V_3 C_1,d&lt;V_3 C_2),AND(d&gt;V_4 C_1,d&lt;V_4 C_2),AND(d&gt;V_5 C_1,d&lt;V_5 C_2),AND(d&gt;V_6 C_1,d&lt;V_6 C_2)),d,0)</f>
        <v>44054</v>
      </c>
      <c r="N307" s="92">
        <f t="shared" si="16"/>
        <v>44054</v>
      </c>
      <c r="O307" s="90">
        <f t="shared" si="15"/>
        <v>44054</v>
      </c>
    </row>
    <row r="308" spans="8:15" x14ac:dyDescent="0.2">
      <c r="H308" s="87"/>
      <c r="I308" s="71">
        <f t="shared" si="17"/>
        <v>44055</v>
      </c>
      <c r="K308" s="102">
        <f>IF(OR(AND(d&gt;V_1 A_1,d&lt;V_1 A_2),AND(d&gt;V_2 A_1,d&lt;V_2 A_2),AND(d&gt;V_3 A_1,d&lt;V_3 A_2),AND(d&gt;V_4 A_1,d&lt;V_4 A_2),AND(d&gt;V_5 A_1,d&lt;V_5 A_2),AND(d&gt;V_6 A_1,d&lt;V_6 A_2)),d,0)</f>
        <v>44055</v>
      </c>
      <c r="L308" s="104">
        <f>IF(OR(AND(d&gt;V_1 B_1,d&lt;V_1 B_2),AND(d&gt;V_2 B_1,d&lt;V_2 B_2),AND(d&gt;V_3 B_1,d&lt;V_3 B_2),AND(d&gt;V_4 B_1,d&lt;V_4 B_2),AND(d&gt;V_5 B_1,d&lt;V_5 B_2),AND(d&gt;V_6 B_1,d&lt;V_6 B_2)),d,0)</f>
        <v>44055</v>
      </c>
      <c r="M308" s="106">
        <f>IF(OR(AND(d&gt;V_1 C_1,d&lt;V_1 C_2),AND(d&gt;V_2 C_1,d&lt;V_2 C_2),AND(d&gt;V_3 C_1,d&lt;V_3 C_2),AND(d&gt;V_4 C_1,d&lt;V_4 C_2),AND(d&gt;V_5 C_1,d&lt;V_5 C_2),AND(d&gt;V_6 C_1,d&lt;V_6 C_2)),d,0)</f>
        <v>44055</v>
      </c>
      <c r="N308" s="92">
        <f t="shared" si="16"/>
        <v>44055</v>
      </c>
      <c r="O308" s="90">
        <f t="shared" si="15"/>
        <v>44055</v>
      </c>
    </row>
    <row r="309" spans="8:15" x14ac:dyDescent="0.2">
      <c r="H309" s="87"/>
      <c r="I309" s="71">
        <f t="shared" si="17"/>
        <v>44056</v>
      </c>
      <c r="K309" s="102">
        <f>IF(OR(AND(d&gt;V_1 A_1,d&lt;V_1 A_2),AND(d&gt;V_2 A_1,d&lt;V_2 A_2),AND(d&gt;V_3 A_1,d&lt;V_3 A_2),AND(d&gt;V_4 A_1,d&lt;V_4 A_2),AND(d&gt;V_5 A_1,d&lt;V_5 A_2),AND(d&gt;V_6 A_1,d&lt;V_6 A_2)),d,0)</f>
        <v>44056</v>
      </c>
      <c r="L309" s="104">
        <f>IF(OR(AND(d&gt;V_1 B_1,d&lt;V_1 B_2),AND(d&gt;V_2 B_1,d&lt;V_2 B_2),AND(d&gt;V_3 B_1,d&lt;V_3 B_2),AND(d&gt;V_4 B_1,d&lt;V_4 B_2),AND(d&gt;V_5 B_1,d&lt;V_5 B_2),AND(d&gt;V_6 B_1,d&lt;V_6 B_2)),d,0)</f>
        <v>44056</v>
      </c>
      <c r="M309" s="106">
        <f>IF(OR(AND(d&gt;V_1 C_1,d&lt;V_1 C_2),AND(d&gt;V_2 C_1,d&lt;V_2 C_2),AND(d&gt;V_3 C_1,d&lt;V_3 C_2),AND(d&gt;V_4 C_1,d&lt;V_4 C_2),AND(d&gt;V_5 C_1,d&lt;V_5 C_2),AND(d&gt;V_6 C_1,d&lt;V_6 C_2)),d,0)</f>
        <v>44056</v>
      </c>
      <c r="N309" s="92">
        <f t="shared" si="16"/>
        <v>44056</v>
      </c>
      <c r="O309" s="90">
        <f t="shared" si="15"/>
        <v>44056</v>
      </c>
    </row>
    <row r="310" spans="8:15" x14ac:dyDescent="0.2">
      <c r="H310" s="87"/>
      <c r="I310" s="71">
        <f t="shared" si="17"/>
        <v>44057</v>
      </c>
      <c r="K310" s="102">
        <f>IF(OR(AND(d&gt;V_1 A_1,d&lt;V_1 A_2),AND(d&gt;V_2 A_1,d&lt;V_2 A_2),AND(d&gt;V_3 A_1,d&lt;V_3 A_2),AND(d&gt;V_4 A_1,d&lt;V_4 A_2),AND(d&gt;V_5 A_1,d&lt;V_5 A_2),AND(d&gt;V_6 A_1,d&lt;V_6 A_2)),d,0)</f>
        <v>44057</v>
      </c>
      <c r="L310" s="104">
        <f>IF(OR(AND(d&gt;V_1 B_1,d&lt;V_1 B_2),AND(d&gt;V_2 B_1,d&lt;V_2 B_2),AND(d&gt;V_3 B_1,d&lt;V_3 B_2),AND(d&gt;V_4 B_1,d&lt;V_4 B_2),AND(d&gt;V_5 B_1,d&lt;V_5 B_2),AND(d&gt;V_6 B_1,d&lt;V_6 B_2)),d,0)</f>
        <v>44057</v>
      </c>
      <c r="M310" s="106">
        <f>IF(OR(AND(d&gt;V_1 C_1,d&lt;V_1 C_2),AND(d&gt;V_2 C_1,d&lt;V_2 C_2),AND(d&gt;V_3 C_1,d&lt;V_3 C_2),AND(d&gt;V_4 C_1,d&lt;V_4 C_2),AND(d&gt;V_5 C_1,d&lt;V_5 C_2),AND(d&gt;V_6 C_1,d&lt;V_6 C_2)),d,0)</f>
        <v>44057</v>
      </c>
      <c r="N310" s="92">
        <f t="shared" si="16"/>
        <v>44057</v>
      </c>
      <c r="O310" s="90">
        <f t="shared" si="15"/>
        <v>44057</v>
      </c>
    </row>
    <row r="311" spans="8:15" x14ac:dyDescent="0.2">
      <c r="H311" s="87"/>
      <c r="I311" s="71">
        <f t="shared" si="17"/>
        <v>44058</v>
      </c>
      <c r="K311" s="102">
        <f>IF(OR(AND(d&gt;V_1 A_1,d&lt;V_1 A_2),AND(d&gt;V_2 A_1,d&lt;V_2 A_2),AND(d&gt;V_3 A_1,d&lt;V_3 A_2),AND(d&gt;V_4 A_1,d&lt;V_4 A_2),AND(d&gt;V_5 A_1,d&lt;V_5 A_2),AND(d&gt;V_6 A_1,d&lt;V_6 A_2)),d,0)</f>
        <v>44058</v>
      </c>
      <c r="L311" s="104">
        <f>IF(OR(AND(d&gt;V_1 B_1,d&lt;V_1 B_2),AND(d&gt;V_2 B_1,d&lt;V_2 B_2),AND(d&gt;V_3 B_1,d&lt;V_3 B_2),AND(d&gt;V_4 B_1,d&lt;V_4 B_2),AND(d&gt;V_5 B_1,d&lt;V_5 B_2),AND(d&gt;V_6 B_1,d&lt;V_6 B_2)),d,0)</f>
        <v>44058</v>
      </c>
      <c r="M311" s="106">
        <f>IF(OR(AND(d&gt;V_1 C_1,d&lt;V_1 C_2),AND(d&gt;V_2 C_1,d&lt;V_2 C_2),AND(d&gt;V_3 C_1,d&lt;V_3 C_2),AND(d&gt;V_4 C_1,d&lt;V_4 C_2),AND(d&gt;V_5 C_1,d&lt;V_5 C_2),AND(d&gt;V_6 C_1,d&lt;V_6 C_2)),d,0)</f>
        <v>44058</v>
      </c>
      <c r="N311" s="92">
        <f t="shared" si="16"/>
        <v>44058</v>
      </c>
      <c r="O311" s="90">
        <f t="shared" si="15"/>
        <v>44058</v>
      </c>
    </row>
    <row r="312" spans="8:15" x14ac:dyDescent="0.2">
      <c r="H312" s="87"/>
      <c r="I312" s="71">
        <f t="shared" si="17"/>
        <v>44059</v>
      </c>
      <c r="K312" s="102">
        <f>IF(OR(AND(d&gt;V_1 A_1,d&lt;V_1 A_2),AND(d&gt;V_2 A_1,d&lt;V_2 A_2),AND(d&gt;V_3 A_1,d&lt;V_3 A_2),AND(d&gt;V_4 A_1,d&lt;V_4 A_2),AND(d&gt;V_5 A_1,d&lt;V_5 A_2),AND(d&gt;V_6 A_1,d&lt;V_6 A_2)),d,0)</f>
        <v>44059</v>
      </c>
      <c r="L312" s="104">
        <f>IF(OR(AND(d&gt;V_1 B_1,d&lt;V_1 B_2),AND(d&gt;V_2 B_1,d&lt;V_2 B_2),AND(d&gt;V_3 B_1,d&lt;V_3 B_2),AND(d&gt;V_4 B_1,d&lt;V_4 B_2),AND(d&gt;V_5 B_1,d&lt;V_5 B_2),AND(d&gt;V_6 B_1,d&lt;V_6 B_2)),d,0)</f>
        <v>44059</v>
      </c>
      <c r="M312" s="106">
        <f>IF(OR(AND(d&gt;V_1 C_1,d&lt;V_1 C_2),AND(d&gt;V_2 C_1,d&lt;V_2 C_2),AND(d&gt;V_3 C_1,d&lt;V_3 C_2),AND(d&gt;V_4 C_1,d&lt;V_4 C_2),AND(d&gt;V_5 C_1,d&lt;V_5 C_2),AND(d&gt;V_6 C_1,d&lt;V_6 C_2)),d,0)</f>
        <v>44059</v>
      </c>
      <c r="N312" s="92">
        <f t="shared" si="16"/>
        <v>44059</v>
      </c>
      <c r="O312" s="90">
        <f t="shared" si="15"/>
        <v>44059</v>
      </c>
    </row>
    <row r="313" spans="8:15" x14ac:dyDescent="0.2">
      <c r="H313" s="87"/>
      <c r="I313" s="71">
        <f t="shared" si="17"/>
        <v>44060</v>
      </c>
      <c r="K313" s="102">
        <f>IF(OR(AND(d&gt;V_1 A_1,d&lt;V_1 A_2),AND(d&gt;V_2 A_1,d&lt;V_2 A_2),AND(d&gt;V_3 A_1,d&lt;V_3 A_2),AND(d&gt;V_4 A_1,d&lt;V_4 A_2),AND(d&gt;V_5 A_1,d&lt;V_5 A_2),AND(d&gt;V_6 A_1,d&lt;V_6 A_2)),d,0)</f>
        <v>44060</v>
      </c>
      <c r="L313" s="104">
        <f>IF(OR(AND(d&gt;V_1 B_1,d&lt;V_1 B_2),AND(d&gt;V_2 B_1,d&lt;V_2 B_2),AND(d&gt;V_3 B_1,d&lt;V_3 B_2),AND(d&gt;V_4 B_1,d&lt;V_4 B_2),AND(d&gt;V_5 B_1,d&lt;V_5 B_2),AND(d&gt;V_6 B_1,d&lt;V_6 B_2)),d,0)</f>
        <v>44060</v>
      </c>
      <c r="M313" s="106">
        <f>IF(OR(AND(d&gt;V_1 C_1,d&lt;V_1 C_2),AND(d&gt;V_2 C_1,d&lt;V_2 C_2),AND(d&gt;V_3 C_1,d&lt;V_3 C_2),AND(d&gt;V_4 C_1,d&lt;V_4 C_2),AND(d&gt;V_5 C_1,d&lt;V_5 C_2),AND(d&gt;V_6 C_1,d&lt;V_6 C_2)),d,0)</f>
        <v>44060</v>
      </c>
      <c r="N313" s="92">
        <f t="shared" si="16"/>
        <v>44060</v>
      </c>
      <c r="O313" s="90">
        <f t="shared" si="15"/>
        <v>44060</v>
      </c>
    </row>
    <row r="314" spans="8:15" x14ac:dyDescent="0.2">
      <c r="H314" s="87"/>
      <c r="I314" s="71">
        <f t="shared" si="17"/>
        <v>44061</v>
      </c>
      <c r="K314" s="102">
        <f>IF(OR(AND(d&gt;V_1 A_1,d&lt;V_1 A_2),AND(d&gt;V_2 A_1,d&lt;V_2 A_2),AND(d&gt;V_3 A_1,d&lt;V_3 A_2),AND(d&gt;V_4 A_1,d&lt;V_4 A_2),AND(d&gt;V_5 A_1,d&lt;V_5 A_2),AND(d&gt;V_6 A_1,d&lt;V_6 A_2)),d,0)</f>
        <v>44061</v>
      </c>
      <c r="L314" s="104">
        <f>IF(OR(AND(d&gt;V_1 B_1,d&lt;V_1 B_2),AND(d&gt;V_2 B_1,d&lt;V_2 B_2),AND(d&gt;V_3 B_1,d&lt;V_3 B_2),AND(d&gt;V_4 B_1,d&lt;V_4 B_2),AND(d&gt;V_5 B_1,d&lt;V_5 B_2),AND(d&gt;V_6 B_1,d&lt;V_6 B_2)),d,0)</f>
        <v>44061</v>
      </c>
      <c r="M314" s="106">
        <f>IF(OR(AND(d&gt;V_1 C_1,d&lt;V_1 C_2),AND(d&gt;V_2 C_1,d&lt;V_2 C_2),AND(d&gt;V_3 C_1,d&lt;V_3 C_2),AND(d&gt;V_4 C_1,d&lt;V_4 C_2),AND(d&gt;V_5 C_1,d&lt;V_5 C_2),AND(d&gt;V_6 C_1,d&lt;V_6 C_2)),d,0)</f>
        <v>44061</v>
      </c>
      <c r="N314" s="92">
        <f t="shared" si="16"/>
        <v>44061</v>
      </c>
      <c r="O314" s="90">
        <f t="shared" si="15"/>
        <v>44061</v>
      </c>
    </row>
    <row r="315" spans="8:15" x14ac:dyDescent="0.2">
      <c r="H315" s="87"/>
      <c r="I315" s="71">
        <f t="shared" si="17"/>
        <v>44062</v>
      </c>
      <c r="K315" s="102">
        <f>IF(OR(AND(d&gt;V_1 A_1,d&lt;V_1 A_2),AND(d&gt;V_2 A_1,d&lt;V_2 A_2),AND(d&gt;V_3 A_1,d&lt;V_3 A_2),AND(d&gt;V_4 A_1,d&lt;V_4 A_2),AND(d&gt;V_5 A_1,d&lt;V_5 A_2),AND(d&gt;V_6 A_1,d&lt;V_6 A_2)),d,0)</f>
        <v>44062</v>
      </c>
      <c r="L315" s="104">
        <f>IF(OR(AND(d&gt;V_1 B_1,d&lt;V_1 B_2),AND(d&gt;V_2 B_1,d&lt;V_2 B_2),AND(d&gt;V_3 B_1,d&lt;V_3 B_2),AND(d&gt;V_4 B_1,d&lt;V_4 B_2),AND(d&gt;V_5 B_1,d&lt;V_5 B_2),AND(d&gt;V_6 B_1,d&lt;V_6 B_2)),d,0)</f>
        <v>44062</v>
      </c>
      <c r="M315" s="106">
        <f>IF(OR(AND(d&gt;V_1 C_1,d&lt;V_1 C_2),AND(d&gt;V_2 C_1,d&lt;V_2 C_2),AND(d&gt;V_3 C_1,d&lt;V_3 C_2),AND(d&gt;V_4 C_1,d&lt;V_4 C_2),AND(d&gt;V_5 C_1,d&lt;V_5 C_2),AND(d&gt;V_6 C_1,d&lt;V_6 C_2)),d,0)</f>
        <v>44062</v>
      </c>
      <c r="N315" s="92">
        <f t="shared" si="16"/>
        <v>44062</v>
      </c>
      <c r="O315" s="90">
        <f t="shared" si="15"/>
        <v>44062</v>
      </c>
    </row>
    <row r="316" spans="8:15" x14ac:dyDescent="0.2">
      <c r="H316" s="87"/>
      <c r="I316" s="71">
        <f t="shared" si="17"/>
        <v>44063</v>
      </c>
      <c r="K316" s="102">
        <f>IF(OR(AND(d&gt;V_1 A_1,d&lt;V_1 A_2),AND(d&gt;V_2 A_1,d&lt;V_2 A_2),AND(d&gt;V_3 A_1,d&lt;V_3 A_2),AND(d&gt;V_4 A_1,d&lt;V_4 A_2),AND(d&gt;V_5 A_1,d&lt;V_5 A_2),AND(d&gt;V_6 A_1,d&lt;V_6 A_2)),d,0)</f>
        <v>44063</v>
      </c>
      <c r="L316" s="104">
        <f>IF(OR(AND(d&gt;V_1 B_1,d&lt;V_1 B_2),AND(d&gt;V_2 B_1,d&lt;V_2 B_2),AND(d&gt;V_3 B_1,d&lt;V_3 B_2),AND(d&gt;V_4 B_1,d&lt;V_4 B_2),AND(d&gt;V_5 B_1,d&lt;V_5 B_2),AND(d&gt;V_6 B_1,d&lt;V_6 B_2)),d,0)</f>
        <v>44063</v>
      </c>
      <c r="M316" s="106">
        <f>IF(OR(AND(d&gt;V_1 C_1,d&lt;V_1 C_2),AND(d&gt;V_2 C_1,d&lt;V_2 C_2),AND(d&gt;V_3 C_1,d&lt;V_3 C_2),AND(d&gt;V_4 C_1,d&lt;V_4 C_2),AND(d&gt;V_5 C_1,d&lt;V_5 C_2),AND(d&gt;V_6 C_1,d&lt;V_6 C_2)),d,0)</f>
        <v>44063</v>
      </c>
      <c r="N316" s="92">
        <f t="shared" si="16"/>
        <v>44063</v>
      </c>
      <c r="O316" s="90">
        <f t="shared" si="15"/>
        <v>44063</v>
      </c>
    </row>
    <row r="317" spans="8:15" x14ac:dyDescent="0.2">
      <c r="H317" s="87"/>
      <c r="I317" s="71">
        <f t="shared" si="17"/>
        <v>44064</v>
      </c>
      <c r="K317" s="102">
        <f>IF(OR(AND(d&gt;V_1 A_1,d&lt;V_1 A_2),AND(d&gt;V_2 A_1,d&lt;V_2 A_2),AND(d&gt;V_3 A_1,d&lt;V_3 A_2),AND(d&gt;V_4 A_1,d&lt;V_4 A_2),AND(d&gt;V_5 A_1,d&lt;V_5 A_2),AND(d&gt;V_6 A_1,d&lt;V_6 A_2)),d,0)</f>
        <v>44064</v>
      </c>
      <c r="L317" s="104">
        <f>IF(OR(AND(d&gt;V_1 B_1,d&lt;V_1 B_2),AND(d&gt;V_2 B_1,d&lt;V_2 B_2),AND(d&gt;V_3 B_1,d&lt;V_3 B_2),AND(d&gt;V_4 B_1,d&lt;V_4 B_2),AND(d&gt;V_5 B_1,d&lt;V_5 B_2),AND(d&gt;V_6 B_1,d&lt;V_6 B_2)),d,0)</f>
        <v>44064</v>
      </c>
      <c r="M317" s="106">
        <f>IF(OR(AND(d&gt;V_1 C_1,d&lt;V_1 C_2),AND(d&gt;V_2 C_1,d&lt;V_2 C_2),AND(d&gt;V_3 C_1,d&lt;V_3 C_2),AND(d&gt;V_4 C_1,d&lt;V_4 C_2),AND(d&gt;V_5 C_1,d&lt;V_5 C_2),AND(d&gt;V_6 C_1,d&lt;V_6 C_2)),d,0)</f>
        <v>44064</v>
      </c>
      <c r="N317" s="92">
        <f t="shared" si="16"/>
        <v>44064</v>
      </c>
      <c r="O317" s="90">
        <f t="shared" si="15"/>
        <v>44064</v>
      </c>
    </row>
    <row r="318" spans="8:15" x14ac:dyDescent="0.2">
      <c r="H318" s="87"/>
      <c r="I318" s="71">
        <f t="shared" si="17"/>
        <v>44065</v>
      </c>
      <c r="K318" s="102">
        <f>IF(OR(AND(d&gt;V_1 A_1,d&lt;V_1 A_2),AND(d&gt;V_2 A_1,d&lt;V_2 A_2),AND(d&gt;V_3 A_1,d&lt;V_3 A_2),AND(d&gt;V_4 A_1,d&lt;V_4 A_2),AND(d&gt;V_5 A_1,d&lt;V_5 A_2),AND(d&gt;V_6 A_1,d&lt;V_6 A_2)),d,0)</f>
        <v>44065</v>
      </c>
      <c r="L318" s="104">
        <f>IF(OR(AND(d&gt;V_1 B_1,d&lt;V_1 B_2),AND(d&gt;V_2 B_1,d&lt;V_2 B_2),AND(d&gt;V_3 B_1,d&lt;V_3 B_2),AND(d&gt;V_4 B_1,d&lt;V_4 B_2),AND(d&gt;V_5 B_1,d&lt;V_5 B_2),AND(d&gt;V_6 B_1,d&lt;V_6 B_2)),d,0)</f>
        <v>44065</v>
      </c>
      <c r="M318" s="106">
        <f>IF(OR(AND(d&gt;V_1 C_1,d&lt;V_1 C_2),AND(d&gt;V_2 C_1,d&lt;V_2 C_2),AND(d&gt;V_3 C_1,d&lt;V_3 C_2),AND(d&gt;V_4 C_1,d&lt;V_4 C_2),AND(d&gt;V_5 C_1,d&lt;V_5 C_2),AND(d&gt;V_6 C_1,d&lt;V_6 C_2)),d,0)</f>
        <v>44065</v>
      </c>
      <c r="N318" s="92">
        <f t="shared" si="16"/>
        <v>44065</v>
      </c>
      <c r="O318" s="90">
        <f t="shared" si="15"/>
        <v>44065</v>
      </c>
    </row>
    <row r="319" spans="8:15" x14ac:dyDescent="0.2">
      <c r="H319" s="87"/>
      <c r="I319" s="71">
        <f t="shared" si="17"/>
        <v>44066</v>
      </c>
      <c r="K319" s="102">
        <f>IF(OR(AND(d&gt;V_1 A_1,d&lt;V_1 A_2),AND(d&gt;V_2 A_1,d&lt;V_2 A_2),AND(d&gt;V_3 A_1,d&lt;V_3 A_2),AND(d&gt;V_4 A_1,d&lt;V_4 A_2),AND(d&gt;V_5 A_1,d&lt;V_5 A_2),AND(d&gt;V_6 A_1,d&lt;V_6 A_2)),d,0)</f>
        <v>44066</v>
      </c>
      <c r="L319" s="104">
        <f>IF(OR(AND(d&gt;V_1 B_1,d&lt;V_1 B_2),AND(d&gt;V_2 B_1,d&lt;V_2 B_2),AND(d&gt;V_3 B_1,d&lt;V_3 B_2),AND(d&gt;V_4 B_1,d&lt;V_4 B_2),AND(d&gt;V_5 B_1,d&lt;V_5 B_2),AND(d&gt;V_6 B_1,d&lt;V_6 B_2)),d,0)</f>
        <v>44066</v>
      </c>
      <c r="M319" s="106">
        <f>IF(OR(AND(d&gt;V_1 C_1,d&lt;V_1 C_2),AND(d&gt;V_2 C_1,d&lt;V_2 C_2),AND(d&gt;V_3 C_1,d&lt;V_3 C_2),AND(d&gt;V_4 C_1,d&lt;V_4 C_2),AND(d&gt;V_5 C_1,d&lt;V_5 C_2),AND(d&gt;V_6 C_1,d&lt;V_6 C_2)),d,0)</f>
        <v>44066</v>
      </c>
      <c r="N319" s="92">
        <f t="shared" si="16"/>
        <v>44066</v>
      </c>
      <c r="O319" s="90">
        <f t="shared" si="15"/>
        <v>44066</v>
      </c>
    </row>
    <row r="320" spans="8:15" x14ac:dyDescent="0.2">
      <c r="H320" s="87"/>
      <c r="I320" s="71">
        <f t="shared" si="17"/>
        <v>44067</v>
      </c>
      <c r="K320" s="102">
        <f>IF(OR(AND(d&gt;V_1 A_1,d&lt;V_1 A_2),AND(d&gt;V_2 A_1,d&lt;V_2 A_2),AND(d&gt;V_3 A_1,d&lt;V_3 A_2),AND(d&gt;V_4 A_1,d&lt;V_4 A_2),AND(d&gt;V_5 A_1,d&lt;V_5 A_2),AND(d&gt;V_6 A_1,d&lt;V_6 A_2)),d,0)</f>
        <v>44067</v>
      </c>
      <c r="L320" s="104">
        <f>IF(OR(AND(d&gt;V_1 B_1,d&lt;V_1 B_2),AND(d&gt;V_2 B_1,d&lt;V_2 B_2),AND(d&gt;V_3 B_1,d&lt;V_3 B_2),AND(d&gt;V_4 B_1,d&lt;V_4 B_2),AND(d&gt;V_5 B_1,d&lt;V_5 B_2),AND(d&gt;V_6 B_1,d&lt;V_6 B_2)),d,0)</f>
        <v>44067</v>
      </c>
      <c r="M320" s="106">
        <f>IF(OR(AND(d&gt;V_1 C_1,d&lt;V_1 C_2),AND(d&gt;V_2 C_1,d&lt;V_2 C_2),AND(d&gt;V_3 C_1,d&lt;V_3 C_2),AND(d&gt;V_4 C_1,d&lt;V_4 C_2),AND(d&gt;V_5 C_1,d&lt;V_5 C_2),AND(d&gt;V_6 C_1,d&lt;V_6 C_2)),d,0)</f>
        <v>44067</v>
      </c>
      <c r="N320" s="92">
        <f t="shared" si="16"/>
        <v>44067</v>
      </c>
      <c r="O320" s="90">
        <f t="shared" si="15"/>
        <v>44067</v>
      </c>
    </row>
    <row r="321" spans="8:15" x14ac:dyDescent="0.2">
      <c r="H321" s="87"/>
      <c r="I321" s="71">
        <f t="shared" si="17"/>
        <v>44068</v>
      </c>
      <c r="K321" s="102">
        <f>IF(OR(AND(d&gt;V_1 A_1,d&lt;V_1 A_2),AND(d&gt;V_2 A_1,d&lt;V_2 A_2),AND(d&gt;V_3 A_1,d&lt;V_3 A_2),AND(d&gt;V_4 A_1,d&lt;V_4 A_2),AND(d&gt;V_5 A_1,d&lt;V_5 A_2),AND(d&gt;V_6 A_1,d&lt;V_6 A_2)),d,0)</f>
        <v>44068</v>
      </c>
      <c r="L321" s="104">
        <f>IF(OR(AND(d&gt;V_1 B_1,d&lt;V_1 B_2),AND(d&gt;V_2 B_1,d&lt;V_2 B_2),AND(d&gt;V_3 B_1,d&lt;V_3 B_2),AND(d&gt;V_4 B_1,d&lt;V_4 B_2),AND(d&gt;V_5 B_1,d&lt;V_5 B_2),AND(d&gt;V_6 B_1,d&lt;V_6 B_2)),d,0)</f>
        <v>44068</v>
      </c>
      <c r="M321" s="106">
        <f>IF(OR(AND(d&gt;V_1 C_1,d&lt;V_1 C_2),AND(d&gt;V_2 C_1,d&lt;V_2 C_2),AND(d&gt;V_3 C_1,d&lt;V_3 C_2),AND(d&gt;V_4 C_1,d&lt;V_4 C_2),AND(d&gt;V_5 C_1,d&lt;V_5 C_2),AND(d&gt;V_6 C_1,d&lt;V_6 C_2)),d,0)</f>
        <v>44068</v>
      </c>
      <c r="N321" s="92">
        <f t="shared" si="16"/>
        <v>44068</v>
      </c>
      <c r="O321" s="90">
        <f t="shared" si="15"/>
        <v>44068</v>
      </c>
    </row>
    <row r="322" spans="8:15" x14ac:dyDescent="0.2">
      <c r="H322" s="87"/>
      <c r="I322" s="71">
        <f t="shared" si="17"/>
        <v>44069</v>
      </c>
      <c r="K322" s="102">
        <f>IF(OR(AND(d&gt;V_1 A_1,d&lt;V_1 A_2),AND(d&gt;V_2 A_1,d&lt;V_2 A_2),AND(d&gt;V_3 A_1,d&lt;V_3 A_2),AND(d&gt;V_4 A_1,d&lt;V_4 A_2),AND(d&gt;V_5 A_1,d&lt;V_5 A_2),AND(d&gt;V_6 A_1,d&lt;V_6 A_2)),d,0)</f>
        <v>44069</v>
      </c>
      <c r="L322" s="104">
        <f>IF(OR(AND(d&gt;V_1 B_1,d&lt;V_1 B_2),AND(d&gt;V_2 B_1,d&lt;V_2 B_2),AND(d&gt;V_3 B_1,d&lt;V_3 B_2),AND(d&gt;V_4 B_1,d&lt;V_4 B_2),AND(d&gt;V_5 B_1,d&lt;V_5 B_2),AND(d&gt;V_6 B_1,d&lt;V_6 B_2)),d,0)</f>
        <v>44069</v>
      </c>
      <c r="M322" s="106">
        <f>IF(OR(AND(d&gt;V_1 C_1,d&lt;V_1 C_2),AND(d&gt;V_2 C_1,d&lt;V_2 C_2),AND(d&gt;V_3 C_1,d&lt;V_3 C_2),AND(d&gt;V_4 C_1,d&lt;V_4 C_2),AND(d&gt;V_5 C_1,d&lt;V_5 C_2),AND(d&gt;V_6 C_1,d&lt;V_6 C_2)),d,0)</f>
        <v>44069</v>
      </c>
      <c r="N322" s="92">
        <f t="shared" si="16"/>
        <v>44069</v>
      </c>
      <c r="O322" s="90">
        <f t="shared" si="15"/>
        <v>44069</v>
      </c>
    </row>
    <row r="323" spans="8:15" x14ac:dyDescent="0.2">
      <c r="H323" s="87"/>
      <c r="I323" s="71">
        <f t="shared" si="17"/>
        <v>44070</v>
      </c>
      <c r="K323" s="102">
        <f>IF(OR(AND(d&gt;V_1 A_1,d&lt;V_1 A_2),AND(d&gt;V_2 A_1,d&lt;V_2 A_2),AND(d&gt;V_3 A_1,d&lt;V_3 A_2),AND(d&gt;V_4 A_1,d&lt;V_4 A_2),AND(d&gt;V_5 A_1,d&lt;V_5 A_2),AND(d&gt;V_6 A_1,d&lt;V_6 A_2)),d,0)</f>
        <v>44070</v>
      </c>
      <c r="L323" s="104">
        <f>IF(OR(AND(d&gt;V_1 B_1,d&lt;V_1 B_2),AND(d&gt;V_2 B_1,d&lt;V_2 B_2),AND(d&gt;V_3 B_1,d&lt;V_3 B_2),AND(d&gt;V_4 B_1,d&lt;V_4 B_2),AND(d&gt;V_5 B_1,d&lt;V_5 B_2),AND(d&gt;V_6 B_1,d&lt;V_6 B_2)),d,0)</f>
        <v>44070</v>
      </c>
      <c r="M323" s="106">
        <f>IF(OR(AND(d&gt;V_1 C_1,d&lt;V_1 C_2),AND(d&gt;V_2 C_1,d&lt;V_2 C_2),AND(d&gt;V_3 C_1,d&lt;V_3 C_2),AND(d&gt;V_4 C_1,d&lt;V_4 C_2),AND(d&gt;V_5 C_1,d&lt;V_5 C_2),AND(d&gt;V_6 C_1,d&lt;V_6 C_2)),d,0)</f>
        <v>44070</v>
      </c>
      <c r="N323" s="92">
        <f t="shared" si="16"/>
        <v>44070</v>
      </c>
      <c r="O323" s="90">
        <f t="shared" si="15"/>
        <v>44070</v>
      </c>
    </row>
    <row r="324" spans="8:15" x14ac:dyDescent="0.2">
      <c r="H324" s="87"/>
      <c r="I324" s="71">
        <f t="shared" si="17"/>
        <v>44071</v>
      </c>
      <c r="K324" s="102">
        <f>IF(OR(AND(d&gt;V_1 A_1,d&lt;V_1 A_2),AND(d&gt;V_2 A_1,d&lt;V_2 A_2),AND(d&gt;V_3 A_1,d&lt;V_3 A_2),AND(d&gt;V_4 A_1,d&lt;V_4 A_2),AND(d&gt;V_5 A_1,d&lt;V_5 A_2),AND(d&gt;V_6 A_1,d&lt;V_6 A_2)),d,0)</f>
        <v>44071</v>
      </c>
      <c r="L324" s="104">
        <f>IF(OR(AND(d&gt;V_1 B_1,d&lt;V_1 B_2),AND(d&gt;V_2 B_1,d&lt;V_2 B_2),AND(d&gt;V_3 B_1,d&lt;V_3 B_2),AND(d&gt;V_4 B_1,d&lt;V_4 B_2),AND(d&gt;V_5 B_1,d&lt;V_5 B_2),AND(d&gt;V_6 B_1,d&lt;V_6 B_2)),d,0)</f>
        <v>44071</v>
      </c>
      <c r="M324" s="106">
        <f>IF(OR(AND(d&gt;V_1 C_1,d&lt;V_1 C_2),AND(d&gt;V_2 C_1,d&lt;V_2 C_2),AND(d&gt;V_3 C_1,d&lt;V_3 C_2),AND(d&gt;V_4 C_1,d&lt;V_4 C_2),AND(d&gt;V_5 C_1,d&lt;V_5 C_2),AND(d&gt;V_6 C_1,d&lt;V_6 C_2)),d,0)</f>
        <v>44071</v>
      </c>
      <c r="N324" s="92">
        <f t="shared" si="16"/>
        <v>44071</v>
      </c>
      <c r="O324" s="90">
        <f t="shared" si="15"/>
        <v>44071</v>
      </c>
    </row>
    <row r="325" spans="8:15" x14ac:dyDescent="0.2">
      <c r="H325" s="87"/>
      <c r="I325" s="71">
        <f t="shared" si="17"/>
        <v>44072</v>
      </c>
      <c r="K325" s="102">
        <f>IF(OR(AND(d&gt;V_1 A_1,d&lt;V_1 A_2),AND(d&gt;V_2 A_1,d&lt;V_2 A_2),AND(d&gt;V_3 A_1,d&lt;V_3 A_2),AND(d&gt;V_4 A_1,d&lt;V_4 A_2),AND(d&gt;V_5 A_1,d&lt;V_5 A_2),AND(d&gt;V_6 A_1,d&lt;V_6 A_2)),d,0)</f>
        <v>44072</v>
      </c>
      <c r="L325" s="104">
        <f>IF(OR(AND(d&gt;V_1 B_1,d&lt;V_1 B_2),AND(d&gt;V_2 B_1,d&lt;V_2 B_2),AND(d&gt;V_3 B_1,d&lt;V_3 B_2),AND(d&gt;V_4 B_1,d&lt;V_4 B_2),AND(d&gt;V_5 B_1,d&lt;V_5 B_2),AND(d&gt;V_6 B_1,d&lt;V_6 B_2)),d,0)</f>
        <v>44072</v>
      </c>
      <c r="M325" s="106">
        <f>IF(OR(AND(d&gt;V_1 C_1,d&lt;V_1 C_2),AND(d&gt;V_2 C_1,d&lt;V_2 C_2),AND(d&gt;V_3 C_1,d&lt;V_3 C_2),AND(d&gt;V_4 C_1,d&lt;V_4 C_2),AND(d&gt;V_5 C_1,d&lt;V_5 C_2),AND(d&gt;V_6 C_1,d&lt;V_6 C_2)),d,0)</f>
        <v>44072</v>
      </c>
      <c r="N325" s="92">
        <f t="shared" si="16"/>
        <v>44072</v>
      </c>
      <c r="O325" s="90">
        <f t="shared" si="15"/>
        <v>44072</v>
      </c>
    </row>
    <row r="326" spans="8:15" x14ac:dyDescent="0.2">
      <c r="H326" s="87"/>
      <c r="I326" s="71">
        <f t="shared" si="17"/>
        <v>44073</v>
      </c>
      <c r="K326" s="102">
        <f>IF(OR(AND(d&gt;V_1 A_1,d&lt;V_1 A_2),AND(d&gt;V_2 A_1,d&lt;V_2 A_2),AND(d&gt;V_3 A_1,d&lt;V_3 A_2),AND(d&gt;V_4 A_1,d&lt;V_4 A_2),AND(d&gt;V_5 A_1,d&lt;V_5 A_2),AND(d&gt;V_6 A_1,d&lt;V_6 A_2)),d,0)</f>
        <v>44073</v>
      </c>
      <c r="L326" s="104">
        <f>IF(OR(AND(d&gt;V_1 B_1,d&lt;V_1 B_2),AND(d&gt;V_2 B_1,d&lt;V_2 B_2),AND(d&gt;V_3 B_1,d&lt;V_3 B_2),AND(d&gt;V_4 B_1,d&lt;V_4 B_2),AND(d&gt;V_5 B_1,d&lt;V_5 B_2),AND(d&gt;V_6 B_1,d&lt;V_6 B_2)),d,0)</f>
        <v>44073</v>
      </c>
      <c r="M326" s="106">
        <f>IF(OR(AND(d&gt;V_1 C_1,d&lt;V_1 C_2),AND(d&gt;V_2 C_1,d&lt;V_2 C_2),AND(d&gt;V_3 C_1,d&lt;V_3 C_2),AND(d&gt;V_4 C_1,d&lt;V_4 C_2),AND(d&gt;V_5 C_1,d&lt;V_5 C_2),AND(d&gt;V_6 C_1,d&lt;V_6 C_2)),d,0)</f>
        <v>44073</v>
      </c>
      <c r="N326" s="92">
        <f t="shared" si="16"/>
        <v>44073</v>
      </c>
      <c r="O326" s="90">
        <f t="shared" si="15"/>
        <v>44073</v>
      </c>
    </row>
    <row r="327" spans="8:15" x14ac:dyDescent="0.2">
      <c r="H327" s="87"/>
      <c r="I327" s="71">
        <f t="shared" si="17"/>
        <v>44074</v>
      </c>
      <c r="K327" s="102">
        <f>IF(OR(AND(d&gt;V_1 A_1,d&lt;V_1 A_2),AND(d&gt;V_2 A_1,d&lt;V_2 A_2),AND(d&gt;V_3 A_1,d&lt;V_3 A_2),AND(d&gt;V_4 A_1,d&lt;V_4 A_2),AND(d&gt;V_5 A_1,d&lt;V_5 A_2),AND(d&gt;V_6 A_1,d&lt;V_6 A_2)),d,0)</f>
        <v>44074</v>
      </c>
      <c r="L327" s="104">
        <f>IF(OR(AND(d&gt;V_1 B_1,d&lt;V_1 B_2),AND(d&gt;V_2 B_1,d&lt;V_2 B_2),AND(d&gt;V_3 B_1,d&lt;V_3 B_2),AND(d&gt;V_4 B_1,d&lt;V_4 B_2),AND(d&gt;V_5 B_1,d&lt;V_5 B_2),AND(d&gt;V_6 B_1,d&lt;V_6 B_2)),d,0)</f>
        <v>44074</v>
      </c>
      <c r="M327" s="106">
        <f>IF(OR(AND(d&gt;V_1 C_1,d&lt;V_1 C_2),AND(d&gt;V_2 C_1,d&lt;V_2 C_2),AND(d&gt;V_3 C_1,d&lt;V_3 C_2),AND(d&gt;V_4 C_1,d&lt;V_4 C_2),AND(d&gt;V_5 C_1,d&lt;V_5 C_2),AND(d&gt;V_6 C_1,d&lt;V_6 C_2)),d,0)</f>
        <v>44074</v>
      </c>
      <c r="N327" s="92">
        <f t="shared" si="16"/>
        <v>44074</v>
      </c>
      <c r="O327" s="90">
        <f t="shared" si="15"/>
        <v>44074</v>
      </c>
    </row>
    <row r="328" spans="8:15" x14ac:dyDescent="0.2">
      <c r="H328" s="87"/>
      <c r="I328" s="71">
        <f t="shared" si="17"/>
        <v>44075</v>
      </c>
      <c r="K328" s="102">
        <f>IF(OR(AND(d&gt;V_1 A_1,d&lt;V_1 A_2),AND(d&gt;V_2 A_1,d&lt;V_2 A_2),AND(d&gt;V_3 A_1,d&lt;V_3 A_2),AND(d&gt;V_4 A_1,d&lt;V_4 A_2),AND(d&gt;V_5 A_1,d&lt;V_5 A_2),AND(d&gt;V_6 A_1,d&lt;V_6 A_2)),d,0)</f>
        <v>0</v>
      </c>
      <c r="L328" s="104">
        <f>IF(OR(AND(d&gt;V_1 B_1,d&lt;V_1 B_2),AND(d&gt;V_2 B_1,d&lt;V_2 B_2),AND(d&gt;V_3 B_1,d&lt;V_3 B_2),AND(d&gt;V_4 B_1,d&lt;V_4 B_2),AND(d&gt;V_5 B_1,d&lt;V_5 B_2),AND(d&gt;V_6 B_1,d&lt;V_6 B_2)),d,0)</f>
        <v>0</v>
      </c>
      <c r="M328" s="106">
        <f>IF(OR(AND(d&gt;V_1 C_1,d&lt;V_1 C_2),AND(d&gt;V_2 C_1,d&lt;V_2 C_2),AND(d&gt;V_3 C_1,d&lt;V_3 C_2),AND(d&gt;V_4 C_1,d&lt;V_4 C_2),AND(d&gt;V_5 C_1,d&lt;V_5 C_2),AND(d&gt;V_6 C_1,d&lt;V_6 C_2)),d,0)</f>
        <v>0</v>
      </c>
      <c r="N328" s="92">
        <f t="shared" si="16"/>
        <v>0</v>
      </c>
      <c r="O328" s="90">
        <f t="shared" si="15"/>
        <v>0</v>
      </c>
    </row>
    <row r="329" spans="8:15" x14ac:dyDescent="0.2">
      <c r="H329" s="87"/>
      <c r="I329" s="71">
        <f t="shared" si="17"/>
        <v>44076</v>
      </c>
      <c r="K329" s="102">
        <f>IF(OR(AND(d&gt;V_1 A_1,d&lt;V_1 A_2),AND(d&gt;V_2 A_1,d&lt;V_2 A_2),AND(d&gt;V_3 A_1,d&lt;V_3 A_2),AND(d&gt;V_4 A_1,d&lt;V_4 A_2),AND(d&gt;V_5 A_1,d&lt;V_5 A_2),AND(d&gt;V_6 A_1,d&lt;V_6 A_2)),d,0)</f>
        <v>0</v>
      </c>
      <c r="L329" s="104">
        <f>IF(OR(AND(d&gt;V_1 B_1,d&lt;V_1 B_2),AND(d&gt;V_2 B_1,d&lt;V_2 B_2),AND(d&gt;V_3 B_1,d&lt;V_3 B_2),AND(d&gt;V_4 B_1,d&lt;V_4 B_2),AND(d&gt;V_5 B_1,d&lt;V_5 B_2),AND(d&gt;V_6 B_1,d&lt;V_6 B_2)),d,0)</f>
        <v>0</v>
      </c>
      <c r="M329" s="106">
        <f>IF(OR(AND(d&gt;V_1 C_1,d&lt;V_1 C_2),AND(d&gt;V_2 C_1,d&lt;V_2 C_2),AND(d&gt;V_3 C_1,d&lt;V_3 C_2),AND(d&gt;V_4 C_1,d&lt;V_4 C_2),AND(d&gt;V_5 C_1,d&lt;V_5 C_2),AND(d&gt;V_6 C_1,d&lt;V_6 C_2)),d,0)</f>
        <v>0</v>
      </c>
      <c r="N329" s="92">
        <f t="shared" si="16"/>
        <v>0</v>
      </c>
      <c r="O329" s="90">
        <f t="shared" si="15"/>
        <v>0</v>
      </c>
    </row>
    <row r="330" spans="8:15" x14ac:dyDescent="0.2">
      <c r="H330" s="87"/>
      <c r="I330" s="71">
        <f t="shared" si="17"/>
        <v>44077</v>
      </c>
      <c r="K330" s="102">
        <f>IF(OR(AND(d&gt;V_1 A_1,d&lt;V_1 A_2),AND(d&gt;V_2 A_1,d&lt;V_2 A_2),AND(d&gt;V_3 A_1,d&lt;V_3 A_2),AND(d&gt;V_4 A_1,d&lt;V_4 A_2),AND(d&gt;V_5 A_1,d&lt;V_5 A_2),AND(d&gt;V_6 A_1,d&lt;V_6 A_2)),d,0)</f>
        <v>0</v>
      </c>
      <c r="L330" s="104">
        <f>IF(OR(AND(d&gt;V_1 B_1,d&lt;V_1 B_2),AND(d&gt;V_2 B_1,d&lt;V_2 B_2),AND(d&gt;V_3 B_1,d&lt;V_3 B_2),AND(d&gt;V_4 B_1,d&lt;V_4 B_2),AND(d&gt;V_5 B_1,d&lt;V_5 B_2),AND(d&gt;V_6 B_1,d&lt;V_6 B_2)),d,0)</f>
        <v>0</v>
      </c>
      <c r="M330" s="106">
        <f>IF(OR(AND(d&gt;V_1 C_1,d&lt;V_1 C_2),AND(d&gt;V_2 C_1,d&lt;V_2 C_2),AND(d&gt;V_3 C_1,d&lt;V_3 C_2),AND(d&gt;V_4 C_1,d&lt;V_4 C_2),AND(d&gt;V_5 C_1,d&lt;V_5 C_2),AND(d&gt;V_6 C_1,d&lt;V_6 C_2)),d,0)</f>
        <v>0</v>
      </c>
      <c r="N330" s="92">
        <f t="shared" si="16"/>
        <v>0</v>
      </c>
      <c r="O330" s="90">
        <f t="shared" ref="O330:O359" si="18">INDEX(J330:N330,choix_zone)</f>
        <v>0</v>
      </c>
    </row>
    <row r="331" spans="8:15" x14ac:dyDescent="0.2">
      <c r="H331" s="87"/>
      <c r="I331" s="71">
        <f t="shared" si="17"/>
        <v>44078</v>
      </c>
      <c r="K331" s="102">
        <f>IF(OR(AND(d&gt;V_1 A_1,d&lt;V_1 A_2),AND(d&gt;V_2 A_1,d&lt;V_2 A_2),AND(d&gt;V_3 A_1,d&lt;V_3 A_2),AND(d&gt;V_4 A_1,d&lt;V_4 A_2),AND(d&gt;V_5 A_1,d&lt;V_5 A_2),AND(d&gt;V_6 A_1,d&lt;V_6 A_2)),d,0)</f>
        <v>0</v>
      </c>
      <c r="L331" s="104">
        <f>IF(OR(AND(d&gt;V_1 B_1,d&lt;V_1 B_2),AND(d&gt;V_2 B_1,d&lt;V_2 B_2),AND(d&gt;V_3 B_1,d&lt;V_3 B_2),AND(d&gt;V_4 B_1,d&lt;V_4 B_2),AND(d&gt;V_5 B_1,d&lt;V_5 B_2),AND(d&gt;V_6 B_1,d&lt;V_6 B_2)),d,0)</f>
        <v>0</v>
      </c>
      <c r="M331" s="106">
        <f>IF(OR(AND(d&gt;V_1 C_1,d&lt;V_1 C_2),AND(d&gt;V_2 C_1,d&lt;V_2 C_2),AND(d&gt;V_3 C_1,d&lt;V_3 C_2),AND(d&gt;V_4 C_1,d&lt;V_4 C_2),AND(d&gt;V_5 C_1,d&lt;V_5 C_2),AND(d&gt;V_6 C_1,d&lt;V_6 C_2)),d,0)</f>
        <v>0</v>
      </c>
      <c r="N331" s="92">
        <f t="shared" ref="N331:N359" si="19">MAX(K331:M331)</f>
        <v>0</v>
      </c>
      <c r="O331" s="90">
        <f t="shared" si="18"/>
        <v>0</v>
      </c>
    </row>
    <row r="332" spans="8:15" x14ac:dyDescent="0.2">
      <c r="H332" s="87"/>
      <c r="I332" s="71">
        <f t="shared" ref="I332:I359" si="20">I331+1</f>
        <v>44079</v>
      </c>
      <c r="K332" s="102">
        <f>IF(OR(AND(d&gt;V_1 A_1,d&lt;V_1 A_2),AND(d&gt;V_2 A_1,d&lt;V_2 A_2),AND(d&gt;V_3 A_1,d&lt;V_3 A_2),AND(d&gt;V_4 A_1,d&lt;V_4 A_2),AND(d&gt;V_5 A_1,d&lt;V_5 A_2),AND(d&gt;V_6 A_1,d&lt;V_6 A_2)),d,0)</f>
        <v>0</v>
      </c>
      <c r="L332" s="104">
        <f>IF(OR(AND(d&gt;V_1 B_1,d&lt;V_1 B_2),AND(d&gt;V_2 B_1,d&lt;V_2 B_2),AND(d&gt;V_3 B_1,d&lt;V_3 B_2),AND(d&gt;V_4 B_1,d&lt;V_4 B_2),AND(d&gt;V_5 B_1,d&lt;V_5 B_2),AND(d&gt;V_6 B_1,d&lt;V_6 B_2)),d,0)</f>
        <v>0</v>
      </c>
      <c r="M332" s="106">
        <f>IF(OR(AND(d&gt;V_1 C_1,d&lt;V_1 C_2),AND(d&gt;V_2 C_1,d&lt;V_2 C_2),AND(d&gt;V_3 C_1,d&lt;V_3 C_2),AND(d&gt;V_4 C_1,d&lt;V_4 C_2),AND(d&gt;V_5 C_1,d&lt;V_5 C_2),AND(d&gt;V_6 C_1,d&lt;V_6 C_2)),d,0)</f>
        <v>0</v>
      </c>
      <c r="N332" s="92">
        <f t="shared" si="19"/>
        <v>0</v>
      </c>
      <c r="O332" s="90">
        <f t="shared" si="18"/>
        <v>0</v>
      </c>
    </row>
    <row r="333" spans="8:15" x14ac:dyDescent="0.2">
      <c r="H333" s="87"/>
      <c r="I333" s="71">
        <f t="shared" si="20"/>
        <v>44080</v>
      </c>
      <c r="K333" s="102">
        <f>IF(OR(AND(d&gt;V_1 A_1,d&lt;V_1 A_2),AND(d&gt;V_2 A_1,d&lt;V_2 A_2),AND(d&gt;V_3 A_1,d&lt;V_3 A_2),AND(d&gt;V_4 A_1,d&lt;V_4 A_2),AND(d&gt;V_5 A_1,d&lt;V_5 A_2),AND(d&gt;V_6 A_1,d&lt;V_6 A_2)),d,0)</f>
        <v>0</v>
      </c>
      <c r="L333" s="104">
        <f>IF(OR(AND(d&gt;V_1 B_1,d&lt;V_1 B_2),AND(d&gt;V_2 B_1,d&lt;V_2 B_2),AND(d&gt;V_3 B_1,d&lt;V_3 B_2),AND(d&gt;V_4 B_1,d&lt;V_4 B_2),AND(d&gt;V_5 B_1,d&lt;V_5 B_2),AND(d&gt;V_6 B_1,d&lt;V_6 B_2)),d,0)</f>
        <v>0</v>
      </c>
      <c r="M333" s="106">
        <f>IF(OR(AND(d&gt;V_1 C_1,d&lt;V_1 C_2),AND(d&gt;V_2 C_1,d&lt;V_2 C_2),AND(d&gt;V_3 C_1,d&lt;V_3 C_2),AND(d&gt;V_4 C_1,d&lt;V_4 C_2),AND(d&gt;V_5 C_1,d&lt;V_5 C_2),AND(d&gt;V_6 C_1,d&lt;V_6 C_2)),d,0)</f>
        <v>0</v>
      </c>
      <c r="N333" s="92">
        <f t="shared" si="19"/>
        <v>0</v>
      </c>
      <c r="O333" s="90">
        <f t="shared" si="18"/>
        <v>0</v>
      </c>
    </row>
    <row r="334" spans="8:15" x14ac:dyDescent="0.2">
      <c r="H334" s="87"/>
      <c r="I334" s="71">
        <f t="shared" si="20"/>
        <v>44081</v>
      </c>
      <c r="K334" s="102">
        <f>IF(OR(AND(d&gt;V_1 A_1,d&lt;V_1 A_2),AND(d&gt;V_2 A_1,d&lt;V_2 A_2),AND(d&gt;V_3 A_1,d&lt;V_3 A_2),AND(d&gt;V_4 A_1,d&lt;V_4 A_2),AND(d&gt;V_5 A_1,d&lt;V_5 A_2),AND(d&gt;V_6 A_1,d&lt;V_6 A_2)),d,0)</f>
        <v>0</v>
      </c>
      <c r="L334" s="104">
        <f>IF(OR(AND(d&gt;V_1 B_1,d&lt;V_1 B_2),AND(d&gt;V_2 B_1,d&lt;V_2 B_2),AND(d&gt;V_3 B_1,d&lt;V_3 B_2),AND(d&gt;V_4 B_1,d&lt;V_4 B_2),AND(d&gt;V_5 B_1,d&lt;V_5 B_2),AND(d&gt;V_6 B_1,d&lt;V_6 B_2)),d,0)</f>
        <v>0</v>
      </c>
      <c r="M334" s="106">
        <f>IF(OR(AND(d&gt;V_1 C_1,d&lt;V_1 C_2),AND(d&gt;V_2 C_1,d&lt;V_2 C_2),AND(d&gt;V_3 C_1,d&lt;V_3 C_2),AND(d&gt;V_4 C_1,d&lt;V_4 C_2),AND(d&gt;V_5 C_1,d&lt;V_5 C_2),AND(d&gt;V_6 C_1,d&lt;V_6 C_2)),d,0)</f>
        <v>0</v>
      </c>
      <c r="N334" s="92">
        <f t="shared" si="19"/>
        <v>0</v>
      </c>
      <c r="O334" s="90">
        <f t="shared" si="18"/>
        <v>0</v>
      </c>
    </row>
    <row r="335" spans="8:15" x14ac:dyDescent="0.2">
      <c r="H335" s="87"/>
      <c r="I335" s="71">
        <f t="shared" si="20"/>
        <v>44082</v>
      </c>
      <c r="K335" s="102">
        <f>IF(OR(AND(d&gt;V_1 A_1,d&lt;V_1 A_2),AND(d&gt;V_2 A_1,d&lt;V_2 A_2),AND(d&gt;V_3 A_1,d&lt;V_3 A_2),AND(d&gt;V_4 A_1,d&lt;V_4 A_2),AND(d&gt;V_5 A_1,d&lt;V_5 A_2),AND(d&gt;V_6 A_1,d&lt;V_6 A_2)),d,0)</f>
        <v>0</v>
      </c>
      <c r="L335" s="104">
        <f>IF(OR(AND(d&gt;V_1 B_1,d&lt;V_1 B_2),AND(d&gt;V_2 B_1,d&lt;V_2 B_2),AND(d&gt;V_3 B_1,d&lt;V_3 B_2),AND(d&gt;V_4 B_1,d&lt;V_4 B_2),AND(d&gt;V_5 B_1,d&lt;V_5 B_2),AND(d&gt;V_6 B_1,d&lt;V_6 B_2)),d,0)</f>
        <v>0</v>
      </c>
      <c r="M335" s="106">
        <f>IF(OR(AND(d&gt;V_1 C_1,d&lt;V_1 C_2),AND(d&gt;V_2 C_1,d&lt;V_2 C_2),AND(d&gt;V_3 C_1,d&lt;V_3 C_2),AND(d&gt;V_4 C_1,d&lt;V_4 C_2),AND(d&gt;V_5 C_1,d&lt;V_5 C_2),AND(d&gt;V_6 C_1,d&lt;V_6 C_2)),d,0)</f>
        <v>0</v>
      </c>
      <c r="N335" s="92">
        <f t="shared" si="19"/>
        <v>0</v>
      </c>
      <c r="O335" s="90">
        <f t="shared" si="18"/>
        <v>0</v>
      </c>
    </row>
    <row r="336" spans="8:15" x14ac:dyDescent="0.2">
      <c r="H336" s="87"/>
      <c r="I336" s="71">
        <f t="shared" si="20"/>
        <v>44083</v>
      </c>
      <c r="K336" s="102">
        <f>IF(OR(AND(d&gt;V_1 A_1,d&lt;V_1 A_2),AND(d&gt;V_2 A_1,d&lt;V_2 A_2),AND(d&gt;V_3 A_1,d&lt;V_3 A_2),AND(d&gt;V_4 A_1,d&lt;V_4 A_2),AND(d&gt;V_5 A_1,d&lt;V_5 A_2),AND(d&gt;V_6 A_1,d&lt;V_6 A_2)),d,0)</f>
        <v>0</v>
      </c>
      <c r="L336" s="104">
        <f>IF(OR(AND(d&gt;V_1 B_1,d&lt;V_1 B_2),AND(d&gt;V_2 B_1,d&lt;V_2 B_2),AND(d&gt;V_3 B_1,d&lt;V_3 B_2),AND(d&gt;V_4 B_1,d&lt;V_4 B_2),AND(d&gt;V_5 B_1,d&lt;V_5 B_2),AND(d&gt;V_6 B_1,d&lt;V_6 B_2)),d,0)</f>
        <v>0</v>
      </c>
      <c r="M336" s="106">
        <f>IF(OR(AND(d&gt;V_1 C_1,d&lt;V_1 C_2),AND(d&gt;V_2 C_1,d&lt;V_2 C_2),AND(d&gt;V_3 C_1,d&lt;V_3 C_2),AND(d&gt;V_4 C_1,d&lt;V_4 C_2),AND(d&gt;V_5 C_1,d&lt;V_5 C_2),AND(d&gt;V_6 C_1,d&lt;V_6 C_2)),d,0)</f>
        <v>0</v>
      </c>
      <c r="N336" s="92">
        <f t="shared" si="19"/>
        <v>0</v>
      </c>
      <c r="O336" s="90">
        <f t="shared" si="18"/>
        <v>0</v>
      </c>
    </row>
    <row r="337" spans="8:15" x14ac:dyDescent="0.2">
      <c r="H337" s="87"/>
      <c r="I337" s="71">
        <f t="shared" si="20"/>
        <v>44084</v>
      </c>
      <c r="K337" s="102">
        <f>IF(OR(AND(d&gt;V_1 A_1,d&lt;V_1 A_2),AND(d&gt;V_2 A_1,d&lt;V_2 A_2),AND(d&gt;V_3 A_1,d&lt;V_3 A_2),AND(d&gt;V_4 A_1,d&lt;V_4 A_2),AND(d&gt;V_5 A_1,d&lt;V_5 A_2),AND(d&gt;V_6 A_1,d&lt;V_6 A_2)),d,0)</f>
        <v>0</v>
      </c>
      <c r="L337" s="104">
        <f>IF(OR(AND(d&gt;V_1 B_1,d&lt;V_1 B_2),AND(d&gt;V_2 B_1,d&lt;V_2 B_2),AND(d&gt;V_3 B_1,d&lt;V_3 B_2),AND(d&gt;V_4 B_1,d&lt;V_4 B_2),AND(d&gt;V_5 B_1,d&lt;V_5 B_2),AND(d&gt;V_6 B_1,d&lt;V_6 B_2)),d,0)</f>
        <v>0</v>
      </c>
      <c r="M337" s="106">
        <f>IF(OR(AND(d&gt;V_1 C_1,d&lt;V_1 C_2),AND(d&gt;V_2 C_1,d&lt;V_2 C_2),AND(d&gt;V_3 C_1,d&lt;V_3 C_2),AND(d&gt;V_4 C_1,d&lt;V_4 C_2),AND(d&gt;V_5 C_1,d&lt;V_5 C_2),AND(d&gt;V_6 C_1,d&lt;V_6 C_2)),d,0)</f>
        <v>0</v>
      </c>
      <c r="N337" s="92">
        <f t="shared" si="19"/>
        <v>0</v>
      </c>
      <c r="O337" s="90">
        <f t="shared" si="18"/>
        <v>0</v>
      </c>
    </row>
    <row r="338" spans="8:15" x14ac:dyDescent="0.2">
      <c r="H338" s="87"/>
      <c r="I338" s="71">
        <f t="shared" si="20"/>
        <v>44085</v>
      </c>
      <c r="K338" s="102">
        <f>IF(OR(AND(d&gt;V_1 A_1,d&lt;V_1 A_2),AND(d&gt;V_2 A_1,d&lt;V_2 A_2),AND(d&gt;V_3 A_1,d&lt;V_3 A_2),AND(d&gt;V_4 A_1,d&lt;V_4 A_2),AND(d&gt;V_5 A_1,d&lt;V_5 A_2),AND(d&gt;V_6 A_1,d&lt;V_6 A_2)),d,0)</f>
        <v>0</v>
      </c>
      <c r="L338" s="104">
        <f>IF(OR(AND(d&gt;V_1 B_1,d&lt;V_1 B_2),AND(d&gt;V_2 B_1,d&lt;V_2 B_2),AND(d&gt;V_3 B_1,d&lt;V_3 B_2),AND(d&gt;V_4 B_1,d&lt;V_4 B_2),AND(d&gt;V_5 B_1,d&lt;V_5 B_2),AND(d&gt;V_6 B_1,d&lt;V_6 B_2)),d,0)</f>
        <v>0</v>
      </c>
      <c r="M338" s="106">
        <f>IF(OR(AND(d&gt;V_1 C_1,d&lt;V_1 C_2),AND(d&gt;V_2 C_1,d&lt;V_2 C_2),AND(d&gt;V_3 C_1,d&lt;V_3 C_2),AND(d&gt;V_4 C_1,d&lt;V_4 C_2),AND(d&gt;V_5 C_1,d&lt;V_5 C_2),AND(d&gt;V_6 C_1,d&lt;V_6 C_2)),d,0)</f>
        <v>0</v>
      </c>
      <c r="N338" s="92">
        <f t="shared" si="19"/>
        <v>0</v>
      </c>
      <c r="O338" s="90">
        <f t="shared" si="18"/>
        <v>0</v>
      </c>
    </row>
    <row r="339" spans="8:15" x14ac:dyDescent="0.2">
      <c r="H339" s="87"/>
      <c r="I339" s="71">
        <f t="shared" si="20"/>
        <v>44086</v>
      </c>
      <c r="K339" s="102">
        <f>IF(OR(AND(d&gt;V_1 A_1,d&lt;V_1 A_2),AND(d&gt;V_2 A_1,d&lt;V_2 A_2),AND(d&gt;V_3 A_1,d&lt;V_3 A_2),AND(d&gt;V_4 A_1,d&lt;V_4 A_2),AND(d&gt;V_5 A_1,d&lt;V_5 A_2),AND(d&gt;V_6 A_1,d&lt;V_6 A_2)),d,0)</f>
        <v>0</v>
      </c>
      <c r="L339" s="104">
        <f>IF(OR(AND(d&gt;V_1 B_1,d&lt;V_1 B_2),AND(d&gt;V_2 B_1,d&lt;V_2 B_2),AND(d&gt;V_3 B_1,d&lt;V_3 B_2),AND(d&gt;V_4 B_1,d&lt;V_4 B_2),AND(d&gt;V_5 B_1,d&lt;V_5 B_2),AND(d&gt;V_6 B_1,d&lt;V_6 B_2)),d,0)</f>
        <v>0</v>
      </c>
      <c r="M339" s="106">
        <f>IF(OR(AND(d&gt;V_1 C_1,d&lt;V_1 C_2),AND(d&gt;V_2 C_1,d&lt;V_2 C_2),AND(d&gt;V_3 C_1,d&lt;V_3 C_2),AND(d&gt;V_4 C_1,d&lt;V_4 C_2),AND(d&gt;V_5 C_1,d&lt;V_5 C_2),AND(d&gt;V_6 C_1,d&lt;V_6 C_2)),d,0)</f>
        <v>0</v>
      </c>
      <c r="N339" s="92">
        <f t="shared" si="19"/>
        <v>0</v>
      </c>
      <c r="O339" s="90">
        <f t="shared" si="18"/>
        <v>0</v>
      </c>
    </row>
    <row r="340" spans="8:15" x14ac:dyDescent="0.2">
      <c r="H340" s="87"/>
      <c r="I340" s="71">
        <f t="shared" si="20"/>
        <v>44087</v>
      </c>
      <c r="K340" s="102">
        <f>IF(OR(AND(d&gt;V_1 A_1,d&lt;V_1 A_2),AND(d&gt;V_2 A_1,d&lt;V_2 A_2),AND(d&gt;V_3 A_1,d&lt;V_3 A_2),AND(d&gt;V_4 A_1,d&lt;V_4 A_2),AND(d&gt;V_5 A_1,d&lt;V_5 A_2),AND(d&gt;V_6 A_1,d&lt;V_6 A_2)),d,0)</f>
        <v>0</v>
      </c>
      <c r="L340" s="104">
        <f>IF(OR(AND(d&gt;V_1 B_1,d&lt;V_1 B_2),AND(d&gt;V_2 B_1,d&lt;V_2 B_2),AND(d&gt;V_3 B_1,d&lt;V_3 B_2),AND(d&gt;V_4 B_1,d&lt;V_4 B_2),AND(d&gt;V_5 B_1,d&lt;V_5 B_2),AND(d&gt;V_6 B_1,d&lt;V_6 B_2)),d,0)</f>
        <v>0</v>
      </c>
      <c r="M340" s="106">
        <f>IF(OR(AND(d&gt;V_1 C_1,d&lt;V_1 C_2),AND(d&gt;V_2 C_1,d&lt;V_2 C_2),AND(d&gt;V_3 C_1,d&lt;V_3 C_2),AND(d&gt;V_4 C_1,d&lt;V_4 C_2),AND(d&gt;V_5 C_1,d&lt;V_5 C_2),AND(d&gt;V_6 C_1,d&lt;V_6 C_2)),d,0)</f>
        <v>0</v>
      </c>
      <c r="N340" s="92">
        <f t="shared" si="19"/>
        <v>0</v>
      </c>
      <c r="O340" s="90">
        <f t="shared" si="18"/>
        <v>0</v>
      </c>
    </row>
    <row r="341" spans="8:15" x14ac:dyDescent="0.2">
      <c r="H341" s="87"/>
      <c r="I341" s="71">
        <f t="shared" si="20"/>
        <v>44088</v>
      </c>
      <c r="K341" s="102">
        <f>IF(OR(AND(d&gt;V_1 A_1,d&lt;V_1 A_2),AND(d&gt;V_2 A_1,d&lt;V_2 A_2),AND(d&gt;V_3 A_1,d&lt;V_3 A_2),AND(d&gt;V_4 A_1,d&lt;V_4 A_2),AND(d&gt;V_5 A_1,d&lt;V_5 A_2),AND(d&gt;V_6 A_1,d&lt;V_6 A_2)),d,0)</f>
        <v>0</v>
      </c>
      <c r="L341" s="104">
        <f>IF(OR(AND(d&gt;V_1 B_1,d&lt;V_1 B_2),AND(d&gt;V_2 B_1,d&lt;V_2 B_2),AND(d&gt;V_3 B_1,d&lt;V_3 B_2),AND(d&gt;V_4 B_1,d&lt;V_4 B_2),AND(d&gt;V_5 B_1,d&lt;V_5 B_2),AND(d&gt;V_6 B_1,d&lt;V_6 B_2)),d,0)</f>
        <v>0</v>
      </c>
      <c r="M341" s="106">
        <f>IF(OR(AND(d&gt;V_1 C_1,d&lt;V_1 C_2),AND(d&gt;V_2 C_1,d&lt;V_2 C_2),AND(d&gt;V_3 C_1,d&lt;V_3 C_2),AND(d&gt;V_4 C_1,d&lt;V_4 C_2),AND(d&gt;V_5 C_1,d&lt;V_5 C_2),AND(d&gt;V_6 C_1,d&lt;V_6 C_2)),d,0)</f>
        <v>0</v>
      </c>
      <c r="N341" s="92">
        <f t="shared" si="19"/>
        <v>0</v>
      </c>
      <c r="O341" s="90">
        <f t="shared" si="18"/>
        <v>0</v>
      </c>
    </row>
    <row r="342" spans="8:15" x14ac:dyDescent="0.2">
      <c r="H342" s="87"/>
      <c r="I342" s="71">
        <f t="shared" si="20"/>
        <v>44089</v>
      </c>
      <c r="K342" s="102">
        <f>IF(OR(AND(d&gt;V_1 A_1,d&lt;V_1 A_2),AND(d&gt;V_2 A_1,d&lt;V_2 A_2),AND(d&gt;V_3 A_1,d&lt;V_3 A_2),AND(d&gt;V_4 A_1,d&lt;V_4 A_2),AND(d&gt;V_5 A_1,d&lt;V_5 A_2),AND(d&gt;V_6 A_1,d&lt;V_6 A_2)),d,0)</f>
        <v>0</v>
      </c>
      <c r="L342" s="104">
        <f>IF(OR(AND(d&gt;V_1 B_1,d&lt;V_1 B_2),AND(d&gt;V_2 B_1,d&lt;V_2 B_2),AND(d&gt;V_3 B_1,d&lt;V_3 B_2),AND(d&gt;V_4 B_1,d&lt;V_4 B_2),AND(d&gt;V_5 B_1,d&lt;V_5 B_2),AND(d&gt;V_6 B_1,d&lt;V_6 B_2)),d,0)</f>
        <v>0</v>
      </c>
      <c r="M342" s="106">
        <f>IF(OR(AND(d&gt;V_1 C_1,d&lt;V_1 C_2),AND(d&gt;V_2 C_1,d&lt;V_2 C_2),AND(d&gt;V_3 C_1,d&lt;V_3 C_2),AND(d&gt;V_4 C_1,d&lt;V_4 C_2),AND(d&gt;V_5 C_1,d&lt;V_5 C_2),AND(d&gt;V_6 C_1,d&lt;V_6 C_2)),d,0)</f>
        <v>0</v>
      </c>
      <c r="N342" s="92">
        <f t="shared" si="19"/>
        <v>0</v>
      </c>
      <c r="O342" s="90">
        <f t="shared" si="18"/>
        <v>0</v>
      </c>
    </row>
    <row r="343" spans="8:15" x14ac:dyDescent="0.2">
      <c r="H343" s="87"/>
      <c r="I343" s="71">
        <f t="shared" si="20"/>
        <v>44090</v>
      </c>
      <c r="K343" s="102">
        <f>IF(OR(AND(d&gt;V_1 A_1,d&lt;V_1 A_2),AND(d&gt;V_2 A_1,d&lt;V_2 A_2),AND(d&gt;V_3 A_1,d&lt;V_3 A_2),AND(d&gt;V_4 A_1,d&lt;V_4 A_2),AND(d&gt;V_5 A_1,d&lt;V_5 A_2),AND(d&gt;V_6 A_1,d&lt;V_6 A_2)),d,0)</f>
        <v>0</v>
      </c>
      <c r="L343" s="104">
        <f>IF(OR(AND(d&gt;V_1 B_1,d&lt;V_1 B_2),AND(d&gt;V_2 B_1,d&lt;V_2 B_2),AND(d&gt;V_3 B_1,d&lt;V_3 B_2),AND(d&gt;V_4 B_1,d&lt;V_4 B_2),AND(d&gt;V_5 B_1,d&lt;V_5 B_2),AND(d&gt;V_6 B_1,d&lt;V_6 B_2)),d,0)</f>
        <v>0</v>
      </c>
      <c r="M343" s="106">
        <f>IF(OR(AND(d&gt;V_1 C_1,d&lt;V_1 C_2),AND(d&gt;V_2 C_1,d&lt;V_2 C_2),AND(d&gt;V_3 C_1,d&lt;V_3 C_2),AND(d&gt;V_4 C_1,d&lt;V_4 C_2),AND(d&gt;V_5 C_1,d&lt;V_5 C_2),AND(d&gt;V_6 C_1,d&lt;V_6 C_2)),d,0)</f>
        <v>0</v>
      </c>
      <c r="N343" s="92">
        <f t="shared" si="19"/>
        <v>0</v>
      </c>
      <c r="O343" s="90">
        <f t="shared" si="18"/>
        <v>0</v>
      </c>
    </row>
    <row r="344" spans="8:15" x14ac:dyDescent="0.2">
      <c r="H344" s="87"/>
      <c r="I344" s="71">
        <f t="shared" si="20"/>
        <v>44091</v>
      </c>
      <c r="K344" s="102">
        <f>IF(OR(AND(d&gt;V_1 A_1,d&lt;V_1 A_2),AND(d&gt;V_2 A_1,d&lt;V_2 A_2),AND(d&gt;V_3 A_1,d&lt;V_3 A_2),AND(d&gt;V_4 A_1,d&lt;V_4 A_2),AND(d&gt;V_5 A_1,d&lt;V_5 A_2),AND(d&gt;V_6 A_1,d&lt;V_6 A_2)),d,0)</f>
        <v>0</v>
      </c>
      <c r="L344" s="104">
        <f>IF(OR(AND(d&gt;V_1 B_1,d&lt;V_1 B_2),AND(d&gt;V_2 B_1,d&lt;V_2 B_2),AND(d&gt;V_3 B_1,d&lt;V_3 B_2),AND(d&gt;V_4 B_1,d&lt;V_4 B_2),AND(d&gt;V_5 B_1,d&lt;V_5 B_2),AND(d&gt;V_6 B_1,d&lt;V_6 B_2)),d,0)</f>
        <v>0</v>
      </c>
      <c r="M344" s="106">
        <f>IF(OR(AND(d&gt;V_1 C_1,d&lt;V_1 C_2),AND(d&gt;V_2 C_1,d&lt;V_2 C_2),AND(d&gt;V_3 C_1,d&lt;V_3 C_2),AND(d&gt;V_4 C_1,d&lt;V_4 C_2),AND(d&gt;V_5 C_1,d&lt;V_5 C_2),AND(d&gt;V_6 C_1,d&lt;V_6 C_2)),d,0)</f>
        <v>0</v>
      </c>
      <c r="N344" s="92">
        <f t="shared" si="19"/>
        <v>0</v>
      </c>
      <c r="O344" s="90">
        <f t="shared" si="18"/>
        <v>0</v>
      </c>
    </row>
    <row r="345" spans="8:15" x14ac:dyDescent="0.2">
      <c r="H345" s="87"/>
      <c r="I345" s="71">
        <f t="shared" si="20"/>
        <v>44092</v>
      </c>
      <c r="K345" s="102">
        <f>IF(OR(AND(d&gt;V_1 A_1,d&lt;V_1 A_2),AND(d&gt;V_2 A_1,d&lt;V_2 A_2),AND(d&gt;V_3 A_1,d&lt;V_3 A_2),AND(d&gt;V_4 A_1,d&lt;V_4 A_2),AND(d&gt;V_5 A_1,d&lt;V_5 A_2),AND(d&gt;V_6 A_1,d&lt;V_6 A_2)),d,0)</f>
        <v>0</v>
      </c>
      <c r="L345" s="104">
        <f>IF(OR(AND(d&gt;V_1 B_1,d&lt;V_1 B_2),AND(d&gt;V_2 B_1,d&lt;V_2 B_2),AND(d&gt;V_3 B_1,d&lt;V_3 B_2),AND(d&gt;V_4 B_1,d&lt;V_4 B_2),AND(d&gt;V_5 B_1,d&lt;V_5 B_2),AND(d&gt;V_6 B_1,d&lt;V_6 B_2)),d,0)</f>
        <v>0</v>
      </c>
      <c r="M345" s="106">
        <f>IF(OR(AND(d&gt;V_1 C_1,d&lt;V_1 C_2),AND(d&gt;V_2 C_1,d&lt;V_2 C_2),AND(d&gt;V_3 C_1,d&lt;V_3 C_2),AND(d&gt;V_4 C_1,d&lt;V_4 C_2),AND(d&gt;V_5 C_1,d&lt;V_5 C_2),AND(d&gt;V_6 C_1,d&lt;V_6 C_2)),d,0)</f>
        <v>0</v>
      </c>
      <c r="N345" s="92">
        <f t="shared" si="19"/>
        <v>0</v>
      </c>
      <c r="O345" s="90">
        <f t="shared" si="18"/>
        <v>0</v>
      </c>
    </row>
    <row r="346" spans="8:15" x14ac:dyDescent="0.2">
      <c r="H346" s="87"/>
      <c r="I346" s="71">
        <f t="shared" si="20"/>
        <v>44093</v>
      </c>
      <c r="K346" s="102">
        <f>IF(OR(AND(d&gt;V_1 A_1,d&lt;V_1 A_2),AND(d&gt;V_2 A_1,d&lt;V_2 A_2),AND(d&gt;V_3 A_1,d&lt;V_3 A_2),AND(d&gt;V_4 A_1,d&lt;V_4 A_2),AND(d&gt;V_5 A_1,d&lt;V_5 A_2),AND(d&gt;V_6 A_1,d&lt;V_6 A_2)),d,0)</f>
        <v>0</v>
      </c>
      <c r="L346" s="104">
        <f>IF(OR(AND(d&gt;V_1 B_1,d&lt;V_1 B_2),AND(d&gt;V_2 B_1,d&lt;V_2 B_2),AND(d&gt;V_3 B_1,d&lt;V_3 B_2),AND(d&gt;V_4 B_1,d&lt;V_4 B_2),AND(d&gt;V_5 B_1,d&lt;V_5 B_2),AND(d&gt;V_6 B_1,d&lt;V_6 B_2)),d,0)</f>
        <v>0</v>
      </c>
      <c r="M346" s="106">
        <f>IF(OR(AND(d&gt;V_1 C_1,d&lt;V_1 C_2),AND(d&gt;V_2 C_1,d&lt;V_2 C_2),AND(d&gt;V_3 C_1,d&lt;V_3 C_2),AND(d&gt;V_4 C_1,d&lt;V_4 C_2),AND(d&gt;V_5 C_1,d&lt;V_5 C_2),AND(d&gt;V_6 C_1,d&lt;V_6 C_2)),d,0)</f>
        <v>0</v>
      </c>
      <c r="N346" s="92">
        <f t="shared" si="19"/>
        <v>0</v>
      </c>
      <c r="O346" s="90">
        <f t="shared" si="18"/>
        <v>0</v>
      </c>
    </row>
    <row r="347" spans="8:15" x14ac:dyDescent="0.2">
      <c r="H347" s="87"/>
      <c r="I347" s="71">
        <f t="shared" si="20"/>
        <v>44094</v>
      </c>
      <c r="K347" s="102">
        <f>IF(OR(AND(d&gt;V_1 A_1,d&lt;V_1 A_2),AND(d&gt;V_2 A_1,d&lt;V_2 A_2),AND(d&gt;V_3 A_1,d&lt;V_3 A_2),AND(d&gt;V_4 A_1,d&lt;V_4 A_2),AND(d&gt;V_5 A_1,d&lt;V_5 A_2),AND(d&gt;V_6 A_1,d&lt;V_6 A_2)),d,0)</f>
        <v>0</v>
      </c>
      <c r="L347" s="104">
        <f>IF(OR(AND(d&gt;V_1 B_1,d&lt;V_1 B_2),AND(d&gt;V_2 B_1,d&lt;V_2 B_2),AND(d&gt;V_3 B_1,d&lt;V_3 B_2),AND(d&gt;V_4 B_1,d&lt;V_4 B_2),AND(d&gt;V_5 B_1,d&lt;V_5 B_2),AND(d&gt;V_6 B_1,d&lt;V_6 B_2)),d,0)</f>
        <v>0</v>
      </c>
      <c r="M347" s="106">
        <f>IF(OR(AND(d&gt;V_1 C_1,d&lt;V_1 C_2),AND(d&gt;V_2 C_1,d&lt;V_2 C_2),AND(d&gt;V_3 C_1,d&lt;V_3 C_2),AND(d&gt;V_4 C_1,d&lt;V_4 C_2),AND(d&gt;V_5 C_1,d&lt;V_5 C_2),AND(d&gt;V_6 C_1,d&lt;V_6 C_2)),d,0)</f>
        <v>0</v>
      </c>
      <c r="N347" s="92">
        <f t="shared" si="19"/>
        <v>0</v>
      </c>
      <c r="O347" s="90">
        <f t="shared" si="18"/>
        <v>0</v>
      </c>
    </row>
    <row r="348" spans="8:15" x14ac:dyDescent="0.2">
      <c r="H348" s="87"/>
      <c r="I348" s="71">
        <f t="shared" si="20"/>
        <v>44095</v>
      </c>
      <c r="K348" s="102">
        <f>IF(OR(AND(d&gt;V_1 A_1,d&lt;V_1 A_2),AND(d&gt;V_2 A_1,d&lt;V_2 A_2),AND(d&gt;V_3 A_1,d&lt;V_3 A_2),AND(d&gt;V_4 A_1,d&lt;V_4 A_2),AND(d&gt;V_5 A_1,d&lt;V_5 A_2),AND(d&gt;V_6 A_1,d&lt;V_6 A_2)),d,0)</f>
        <v>0</v>
      </c>
      <c r="L348" s="104">
        <f>IF(OR(AND(d&gt;V_1 B_1,d&lt;V_1 B_2),AND(d&gt;V_2 B_1,d&lt;V_2 B_2),AND(d&gt;V_3 B_1,d&lt;V_3 B_2),AND(d&gt;V_4 B_1,d&lt;V_4 B_2),AND(d&gt;V_5 B_1,d&lt;V_5 B_2),AND(d&gt;V_6 B_1,d&lt;V_6 B_2)),d,0)</f>
        <v>0</v>
      </c>
      <c r="M348" s="106">
        <f>IF(OR(AND(d&gt;V_1 C_1,d&lt;V_1 C_2),AND(d&gt;V_2 C_1,d&lt;V_2 C_2),AND(d&gt;V_3 C_1,d&lt;V_3 C_2),AND(d&gt;V_4 C_1,d&lt;V_4 C_2),AND(d&gt;V_5 C_1,d&lt;V_5 C_2),AND(d&gt;V_6 C_1,d&lt;V_6 C_2)),d,0)</f>
        <v>0</v>
      </c>
      <c r="N348" s="92">
        <f t="shared" si="19"/>
        <v>0</v>
      </c>
      <c r="O348" s="90">
        <f t="shared" si="18"/>
        <v>0</v>
      </c>
    </row>
    <row r="349" spans="8:15" x14ac:dyDescent="0.2">
      <c r="H349" s="87"/>
      <c r="I349" s="71">
        <f t="shared" si="20"/>
        <v>44096</v>
      </c>
      <c r="K349" s="102">
        <f>IF(OR(AND(d&gt;V_1 A_1,d&lt;V_1 A_2),AND(d&gt;V_2 A_1,d&lt;V_2 A_2),AND(d&gt;V_3 A_1,d&lt;V_3 A_2),AND(d&gt;V_4 A_1,d&lt;V_4 A_2),AND(d&gt;V_5 A_1,d&lt;V_5 A_2),AND(d&gt;V_6 A_1,d&lt;V_6 A_2)),d,0)</f>
        <v>0</v>
      </c>
      <c r="L349" s="104">
        <f>IF(OR(AND(d&gt;V_1 B_1,d&lt;V_1 B_2),AND(d&gt;V_2 B_1,d&lt;V_2 B_2),AND(d&gt;V_3 B_1,d&lt;V_3 B_2),AND(d&gt;V_4 B_1,d&lt;V_4 B_2),AND(d&gt;V_5 B_1,d&lt;V_5 B_2),AND(d&gt;V_6 B_1,d&lt;V_6 B_2)),d,0)</f>
        <v>0</v>
      </c>
      <c r="M349" s="106">
        <f>IF(OR(AND(d&gt;V_1 C_1,d&lt;V_1 C_2),AND(d&gt;V_2 C_1,d&lt;V_2 C_2),AND(d&gt;V_3 C_1,d&lt;V_3 C_2),AND(d&gt;V_4 C_1,d&lt;V_4 C_2),AND(d&gt;V_5 C_1,d&lt;V_5 C_2),AND(d&gt;V_6 C_1,d&lt;V_6 C_2)),d,0)</f>
        <v>0</v>
      </c>
      <c r="N349" s="92">
        <f t="shared" si="19"/>
        <v>0</v>
      </c>
      <c r="O349" s="90">
        <f t="shared" si="18"/>
        <v>0</v>
      </c>
    </row>
    <row r="350" spans="8:15" x14ac:dyDescent="0.2">
      <c r="H350" s="87"/>
      <c r="I350" s="71">
        <f t="shared" si="20"/>
        <v>44097</v>
      </c>
      <c r="K350" s="102">
        <f>IF(OR(AND(d&gt;V_1 A_1,d&lt;V_1 A_2),AND(d&gt;V_2 A_1,d&lt;V_2 A_2),AND(d&gt;V_3 A_1,d&lt;V_3 A_2),AND(d&gt;V_4 A_1,d&lt;V_4 A_2),AND(d&gt;V_5 A_1,d&lt;V_5 A_2),AND(d&gt;V_6 A_1,d&lt;V_6 A_2)),d,0)</f>
        <v>0</v>
      </c>
      <c r="L350" s="104">
        <f>IF(OR(AND(d&gt;V_1 B_1,d&lt;V_1 B_2),AND(d&gt;V_2 B_1,d&lt;V_2 B_2),AND(d&gt;V_3 B_1,d&lt;V_3 B_2),AND(d&gt;V_4 B_1,d&lt;V_4 B_2),AND(d&gt;V_5 B_1,d&lt;V_5 B_2),AND(d&gt;V_6 B_1,d&lt;V_6 B_2)),d,0)</f>
        <v>0</v>
      </c>
      <c r="M350" s="106">
        <f>IF(OR(AND(d&gt;V_1 C_1,d&lt;V_1 C_2),AND(d&gt;V_2 C_1,d&lt;V_2 C_2),AND(d&gt;V_3 C_1,d&lt;V_3 C_2),AND(d&gt;V_4 C_1,d&lt;V_4 C_2),AND(d&gt;V_5 C_1,d&lt;V_5 C_2),AND(d&gt;V_6 C_1,d&lt;V_6 C_2)),d,0)</f>
        <v>0</v>
      </c>
      <c r="N350" s="92">
        <f t="shared" si="19"/>
        <v>0</v>
      </c>
      <c r="O350" s="90">
        <f t="shared" si="18"/>
        <v>0</v>
      </c>
    </row>
    <row r="351" spans="8:15" x14ac:dyDescent="0.2">
      <c r="H351" s="87"/>
      <c r="I351" s="71">
        <f t="shared" si="20"/>
        <v>44098</v>
      </c>
      <c r="K351" s="102">
        <f>IF(OR(AND(d&gt;V_1 A_1,d&lt;V_1 A_2),AND(d&gt;V_2 A_1,d&lt;V_2 A_2),AND(d&gt;V_3 A_1,d&lt;V_3 A_2),AND(d&gt;V_4 A_1,d&lt;V_4 A_2),AND(d&gt;V_5 A_1,d&lt;V_5 A_2),AND(d&gt;V_6 A_1,d&lt;V_6 A_2)),d,0)</f>
        <v>0</v>
      </c>
      <c r="L351" s="104">
        <f>IF(OR(AND(d&gt;V_1 B_1,d&lt;V_1 B_2),AND(d&gt;V_2 B_1,d&lt;V_2 B_2),AND(d&gt;V_3 B_1,d&lt;V_3 B_2),AND(d&gt;V_4 B_1,d&lt;V_4 B_2),AND(d&gt;V_5 B_1,d&lt;V_5 B_2),AND(d&gt;V_6 B_1,d&lt;V_6 B_2)),d,0)</f>
        <v>0</v>
      </c>
      <c r="M351" s="106">
        <f>IF(OR(AND(d&gt;V_1 C_1,d&lt;V_1 C_2),AND(d&gt;V_2 C_1,d&lt;V_2 C_2),AND(d&gt;V_3 C_1,d&lt;V_3 C_2),AND(d&gt;V_4 C_1,d&lt;V_4 C_2),AND(d&gt;V_5 C_1,d&lt;V_5 C_2),AND(d&gt;V_6 C_1,d&lt;V_6 C_2)),d,0)</f>
        <v>0</v>
      </c>
      <c r="N351" s="92">
        <f t="shared" si="19"/>
        <v>0</v>
      </c>
      <c r="O351" s="90">
        <f t="shared" si="18"/>
        <v>0</v>
      </c>
    </row>
    <row r="352" spans="8:15" x14ac:dyDescent="0.2">
      <c r="H352" s="87"/>
      <c r="I352" s="71">
        <f t="shared" si="20"/>
        <v>44099</v>
      </c>
      <c r="K352" s="102">
        <f>IF(OR(AND(d&gt;V_1 A_1,d&lt;V_1 A_2),AND(d&gt;V_2 A_1,d&lt;V_2 A_2),AND(d&gt;V_3 A_1,d&lt;V_3 A_2),AND(d&gt;V_4 A_1,d&lt;V_4 A_2),AND(d&gt;V_5 A_1,d&lt;V_5 A_2),AND(d&gt;V_6 A_1,d&lt;V_6 A_2)),d,0)</f>
        <v>0</v>
      </c>
      <c r="L352" s="104">
        <f>IF(OR(AND(d&gt;V_1 B_1,d&lt;V_1 B_2),AND(d&gt;V_2 B_1,d&lt;V_2 B_2),AND(d&gt;V_3 B_1,d&lt;V_3 B_2),AND(d&gt;V_4 B_1,d&lt;V_4 B_2),AND(d&gt;V_5 B_1,d&lt;V_5 B_2),AND(d&gt;V_6 B_1,d&lt;V_6 B_2)),d,0)</f>
        <v>0</v>
      </c>
      <c r="M352" s="106">
        <f>IF(OR(AND(d&gt;V_1 C_1,d&lt;V_1 C_2),AND(d&gt;V_2 C_1,d&lt;V_2 C_2),AND(d&gt;V_3 C_1,d&lt;V_3 C_2),AND(d&gt;V_4 C_1,d&lt;V_4 C_2),AND(d&gt;V_5 C_1,d&lt;V_5 C_2),AND(d&gt;V_6 C_1,d&lt;V_6 C_2)),d,0)</f>
        <v>0</v>
      </c>
      <c r="N352" s="92">
        <f t="shared" si="19"/>
        <v>0</v>
      </c>
      <c r="O352" s="90">
        <f t="shared" si="18"/>
        <v>0</v>
      </c>
    </row>
    <row r="353" spans="8:15" x14ac:dyDescent="0.2">
      <c r="H353" s="87"/>
      <c r="I353" s="71">
        <f t="shared" si="20"/>
        <v>44100</v>
      </c>
      <c r="K353" s="102">
        <f>IF(OR(AND(d&gt;V_1 A_1,d&lt;V_1 A_2),AND(d&gt;V_2 A_1,d&lt;V_2 A_2),AND(d&gt;V_3 A_1,d&lt;V_3 A_2),AND(d&gt;V_4 A_1,d&lt;V_4 A_2),AND(d&gt;V_5 A_1,d&lt;V_5 A_2),AND(d&gt;V_6 A_1,d&lt;V_6 A_2)),d,0)</f>
        <v>0</v>
      </c>
      <c r="L353" s="104">
        <f>IF(OR(AND(d&gt;V_1 B_1,d&lt;V_1 B_2),AND(d&gt;V_2 B_1,d&lt;V_2 B_2),AND(d&gt;V_3 B_1,d&lt;V_3 B_2),AND(d&gt;V_4 B_1,d&lt;V_4 B_2),AND(d&gt;V_5 B_1,d&lt;V_5 B_2),AND(d&gt;V_6 B_1,d&lt;V_6 B_2)),d,0)</f>
        <v>0</v>
      </c>
      <c r="M353" s="106">
        <f>IF(OR(AND(d&gt;V_1 C_1,d&lt;V_1 C_2),AND(d&gt;V_2 C_1,d&lt;V_2 C_2),AND(d&gt;V_3 C_1,d&lt;V_3 C_2),AND(d&gt;V_4 C_1,d&lt;V_4 C_2),AND(d&gt;V_5 C_1,d&lt;V_5 C_2),AND(d&gt;V_6 C_1,d&lt;V_6 C_2)),d,0)</f>
        <v>0</v>
      </c>
      <c r="N353" s="92">
        <f t="shared" si="19"/>
        <v>0</v>
      </c>
      <c r="O353" s="90">
        <f t="shared" si="18"/>
        <v>0</v>
      </c>
    </row>
    <row r="354" spans="8:15" x14ac:dyDescent="0.2">
      <c r="H354" s="87"/>
      <c r="I354" s="71">
        <f t="shared" si="20"/>
        <v>44101</v>
      </c>
      <c r="K354" s="102">
        <f>IF(OR(AND(d&gt;V_1 A_1,d&lt;V_1 A_2),AND(d&gt;V_2 A_1,d&lt;V_2 A_2),AND(d&gt;V_3 A_1,d&lt;V_3 A_2),AND(d&gt;V_4 A_1,d&lt;V_4 A_2),AND(d&gt;V_5 A_1,d&lt;V_5 A_2),AND(d&gt;V_6 A_1,d&lt;V_6 A_2)),d,0)</f>
        <v>0</v>
      </c>
      <c r="L354" s="104">
        <f>IF(OR(AND(d&gt;V_1 B_1,d&lt;V_1 B_2),AND(d&gt;V_2 B_1,d&lt;V_2 B_2),AND(d&gt;V_3 B_1,d&lt;V_3 B_2),AND(d&gt;V_4 B_1,d&lt;V_4 B_2),AND(d&gt;V_5 B_1,d&lt;V_5 B_2),AND(d&gt;V_6 B_1,d&lt;V_6 B_2)),d,0)</f>
        <v>0</v>
      </c>
      <c r="M354" s="106">
        <f>IF(OR(AND(d&gt;V_1 C_1,d&lt;V_1 C_2),AND(d&gt;V_2 C_1,d&lt;V_2 C_2),AND(d&gt;V_3 C_1,d&lt;V_3 C_2),AND(d&gt;V_4 C_1,d&lt;V_4 C_2),AND(d&gt;V_5 C_1,d&lt;V_5 C_2),AND(d&gt;V_6 C_1,d&lt;V_6 C_2)),d,0)</f>
        <v>0</v>
      </c>
      <c r="N354" s="92">
        <f t="shared" si="19"/>
        <v>0</v>
      </c>
      <c r="O354" s="90">
        <f t="shared" si="18"/>
        <v>0</v>
      </c>
    </row>
    <row r="355" spans="8:15" x14ac:dyDescent="0.2">
      <c r="H355" s="87"/>
      <c r="I355" s="71">
        <f t="shared" si="20"/>
        <v>44102</v>
      </c>
      <c r="K355" s="102">
        <f>IF(OR(AND(d&gt;V_1 A_1,d&lt;V_1 A_2),AND(d&gt;V_2 A_1,d&lt;V_2 A_2),AND(d&gt;V_3 A_1,d&lt;V_3 A_2),AND(d&gt;V_4 A_1,d&lt;V_4 A_2),AND(d&gt;V_5 A_1,d&lt;V_5 A_2),AND(d&gt;V_6 A_1,d&lt;V_6 A_2)),d,0)</f>
        <v>0</v>
      </c>
      <c r="L355" s="104">
        <f>IF(OR(AND(d&gt;V_1 B_1,d&lt;V_1 B_2),AND(d&gt;V_2 B_1,d&lt;V_2 B_2),AND(d&gt;V_3 B_1,d&lt;V_3 B_2),AND(d&gt;V_4 B_1,d&lt;V_4 B_2),AND(d&gt;V_5 B_1,d&lt;V_5 B_2),AND(d&gt;V_6 B_1,d&lt;V_6 B_2)),d,0)</f>
        <v>0</v>
      </c>
      <c r="M355" s="106">
        <f>IF(OR(AND(d&gt;V_1 C_1,d&lt;V_1 C_2),AND(d&gt;V_2 C_1,d&lt;V_2 C_2),AND(d&gt;V_3 C_1,d&lt;V_3 C_2),AND(d&gt;V_4 C_1,d&lt;V_4 C_2),AND(d&gt;V_5 C_1,d&lt;V_5 C_2),AND(d&gt;V_6 C_1,d&lt;V_6 C_2)),d,0)</f>
        <v>0</v>
      </c>
      <c r="N355" s="92">
        <f t="shared" si="19"/>
        <v>0</v>
      </c>
      <c r="O355" s="90">
        <f t="shared" si="18"/>
        <v>0</v>
      </c>
    </row>
    <row r="356" spans="8:15" x14ac:dyDescent="0.2">
      <c r="H356" s="87"/>
      <c r="I356" s="71">
        <f t="shared" si="20"/>
        <v>44103</v>
      </c>
      <c r="K356" s="102">
        <f>IF(OR(AND(d&gt;V_1 A_1,d&lt;V_1 A_2),AND(d&gt;V_2 A_1,d&lt;V_2 A_2),AND(d&gt;V_3 A_1,d&lt;V_3 A_2),AND(d&gt;V_4 A_1,d&lt;V_4 A_2),AND(d&gt;V_5 A_1,d&lt;V_5 A_2),AND(d&gt;V_6 A_1,d&lt;V_6 A_2)),d,0)</f>
        <v>0</v>
      </c>
      <c r="L356" s="104">
        <f>IF(OR(AND(d&gt;V_1 B_1,d&lt;V_1 B_2),AND(d&gt;V_2 B_1,d&lt;V_2 B_2),AND(d&gt;V_3 B_1,d&lt;V_3 B_2),AND(d&gt;V_4 B_1,d&lt;V_4 B_2),AND(d&gt;V_5 B_1,d&lt;V_5 B_2),AND(d&gt;V_6 B_1,d&lt;V_6 B_2)),d,0)</f>
        <v>0</v>
      </c>
      <c r="M356" s="106">
        <f>IF(OR(AND(d&gt;V_1 C_1,d&lt;V_1 C_2),AND(d&gt;V_2 C_1,d&lt;V_2 C_2),AND(d&gt;V_3 C_1,d&lt;V_3 C_2),AND(d&gt;V_4 C_1,d&lt;V_4 C_2),AND(d&gt;V_5 C_1,d&lt;V_5 C_2),AND(d&gt;V_6 C_1,d&lt;V_6 C_2)),d,0)</f>
        <v>0</v>
      </c>
      <c r="N356" s="92">
        <f t="shared" si="19"/>
        <v>0</v>
      </c>
      <c r="O356" s="90">
        <f t="shared" si="18"/>
        <v>0</v>
      </c>
    </row>
    <row r="357" spans="8:15" x14ac:dyDescent="0.2">
      <c r="H357" s="87"/>
      <c r="I357" s="71">
        <f t="shared" si="20"/>
        <v>44104</v>
      </c>
      <c r="K357" s="102">
        <f>IF(OR(AND(d&gt;V_1 A_1,d&lt;V_1 A_2),AND(d&gt;V_2 A_1,d&lt;V_2 A_2),AND(d&gt;V_3 A_1,d&lt;V_3 A_2),AND(d&gt;V_4 A_1,d&lt;V_4 A_2),AND(d&gt;V_5 A_1,d&lt;V_5 A_2),AND(d&gt;V_6 A_1,d&lt;V_6 A_2)),d,0)</f>
        <v>0</v>
      </c>
      <c r="L357" s="104">
        <f>IF(OR(AND(d&gt;V_1 B_1,d&lt;V_1 B_2),AND(d&gt;V_2 B_1,d&lt;V_2 B_2),AND(d&gt;V_3 B_1,d&lt;V_3 B_2),AND(d&gt;V_4 B_1,d&lt;V_4 B_2),AND(d&gt;V_5 B_1,d&lt;V_5 B_2),AND(d&gt;V_6 B_1,d&lt;V_6 B_2)),d,0)</f>
        <v>0</v>
      </c>
      <c r="M357" s="106">
        <f>IF(OR(AND(d&gt;V_1 C_1,d&lt;V_1 C_2),AND(d&gt;V_2 C_1,d&lt;V_2 C_2),AND(d&gt;V_3 C_1,d&lt;V_3 C_2),AND(d&gt;V_4 C_1,d&lt;V_4 C_2),AND(d&gt;V_5 C_1,d&lt;V_5 C_2),AND(d&gt;V_6 C_1,d&lt;V_6 C_2)),d,0)</f>
        <v>0</v>
      </c>
      <c r="N357" s="92">
        <f t="shared" si="19"/>
        <v>0</v>
      </c>
      <c r="O357" s="90">
        <f t="shared" si="18"/>
        <v>0</v>
      </c>
    </row>
    <row r="358" spans="8:15" x14ac:dyDescent="0.2">
      <c r="H358" s="87"/>
      <c r="I358" s="71">
        <f t="shared" si="20"/>
        <v>44105</v>
      </c>
      <c r="K358" s="102">
        <f>IF(OR(AND(d&gt;V_1 A_1,d&lt;V_1 A_2),AND(d&gt;V_2 A_1,d&lt;V_2 A_2),AND(d&gt;V_3 A_1,d&lt;V_3 A_2),AND(d&gt;V_4 A_1,d&lt;V_4 A_2),AND(d&gt;V_5 A_1,d&lt;V_5 A_2),AND(d&gt;V_6 A_1,d&lt;V_6 A_2)),d,0)</f>
        <v>0</v>
      </c>
      <c r="L358" s="104">
        <f>IF(OR(AND(d&gt;V_1 B_1,d&lt;V_1 B_2),AND(d&gt;V_2 B_1,d&lt;V_2 B_2),AND(d&gt;V_3 B_1,d&lt;V_3 B_2),AND(d&gt;V_4 B_1,d&lt;V_4 B_2),AND(d&gt;V_5 B_1,d&lt;V_5 B_2),AND(d&gt;V_6 B_1,d&lt;V_6 B_2)),d,0)</f>
        <v>0</v>
      </c>
      <c r="M358" s="106">
        <f>IF(OR(AND(d&gt;V_1 C_1,d&lt;V_1 C_2),AND(d&gt;V_2 C_1,d&lt;V_2 C_2),AND(d&gt;V_3 C_1,d&lt;V_3 C_2),AND(d&gt;V_4 C_1,d&lt;V_4 C_2),AND(d&gt;V_5 C_1,d&lt;V_5 C_2),AND(d&gt;V_6 C_1,d&lt;V_6 C_2)),d,0)</f>
        <v>0</v>
      </c>
      <c r="N358" s="92">
        <f t="shared" si="19"/>
        <v>0</v>
      </c>
      <c r="O358" s="90">
        <f t="shared" si="18"/>
        <v>0</v>
      </c>
    </row>
    <row r="359" spans="8:15" x14ac:dyDescent="0.2">
      <c r="H359" s="87"/>
      <c r="I359" s="71">
        <f t="shared" si="20"/>
        <v>44106</v>
      </c>
      <c r="K359" s="102">
        <f>IF(OR(AND(d&gt;V_1 A_1,d&lt;V_1 A_2),AND(d&gt;V_2 A_1,d&lt;V_2 A_2),AND(d&gt;V_3 A_1,d&lt;V_3 A_2),AND(d&gt;V_4 A_1,d&lt;V_4 A_2),AND(d&gt;V_5 A_1,d&lt;V_5 A_2),AND(d&gt;V_6 A_1,d&lt;V_6 A_2)),d,0)</f>
        <v>0</v>
      </c>
      <c r="L359" s="104">
        <f>IF(OR(AND(d&gt;V_1 B_1,d&lt;V_1 B_2),AND(d&gt;V_2 B_1,d&lt;V_2 B_2),AND(d&gt;V_3 B_1,d&lt;V_3 B_2),AND(d&gt;V_4 B_1,d&lt;V_4 B_2),AND(d&gt;V_5 B_1,d&lt;V_5 B_2),AND(d&gt;V_6 B_1,d&lt;V_6 B_2)),d,0)</f>
        <v>0</v>
      </c>
      <c r="M359" s="106">
        <f>IF(OR(AND(d&gt;V_1 C_1,d&lt;V_1 C_2),AND(d&gt;V_2 C_1,d&lt;V_2 C_2),AND(d&gt;V_3 C_1,d&lt;V_3 C_2),AND(d&gt;V_4 C_1,d&lt;V_4 C_2),AND(d&gt;V_5 C_1,d&lt;V_5 C_2),AND(d&gt;V_6 C_1,d&lt;V_6 C_2)),d,0)</f>
        <v>0</v>
      </c>
      <c r="N359" s="92">
        <f t="shared" si="19"/>
        <v>0</v>
      </c>
      <c r="O359" s="90">
        <f t="shared" si="18"/>
        <v>0</v>
      </c>
    </row>
    <row r="360" spans="8:15" x14ac:dyDescent="0.2">
      <c r="H360" s="87"/>
      <c r="I360" s="71">
        <f t="shared" ref="I360:I368" si="21">I359+1</f>
        <v>44107</v>
      </c>
      <c r="K360" s="102">
        <f>IF(OR(AND(d&gt;V_1 A_1,d&lt;V_1 A_2),AND(d&gt;V_2 A_1,d&lt;V_2 A_2),AND(d&gt;V_3 A_1,d&lt;V_3 A_2),AND(d&gt;V_4 A_1,d&lt;V_4 A_2),AND(d&gt;V_5 A_1,d&lt;V_5 A_2),AND(d&gt;V_6 A_1,d&lt;V_6 A_2)),d,0)</f>
        <v>0</v>
      </c>
      <c r="L360" s="104">
        <f>IF(OR(AND(d&gt;V_1 B_1,d&lt;V_1 B_2),AND(d&gt;V_2 B_1,d&lt;V_2 B_2),AND(d&gt;V_3 B_1,d&lt;V_3 B_2),AND(d&gt;V_4 B_1,d&lt;V_4 B_2),AND(d&gt;V_5 B_1,d&lt;V_5 B_2),AND(d&gt;V_6 B_1,d&lt;V_6 B_2)),d,0)</f>
        <v>0</v>
      </c>
      <c r="M360" s="106">
        <f>IF(OR(AND(d&gt;V_1 C_1,d&lt;V_1 C_2),AND(d&gt;V_2 C_1,d&lt;V_2 C_2),AND(d&gt;V_3 C_1,d&lt;V_3 C_2),AND(d&gt;V_4 C_1,d&lt;V_4 C_2),AND(d&gt;V_5 C_1,d&lt;V_5 C_2),AND(d&gt;V_6 C_1,d&lt;V_6 C_2)),d,0)</f>
        <v>0</v>
      </c>
      <c r="N360" s="92">
        <f t="shared" ref="N360:N368" si="22">MAX(K360:M360)</f>
        <v>0</v>
      </c>
      <c r="O360" s="90">
        <f t="shared" ref="O360:O368" si="23">INDEX(J360:N360,choix_zone)</f>
        <v>0</v>
      </c>
    </row>
    <row r="361" spans="8:15" x14ac:dyDescent="0.2">
      <c r="H361" s="87"/>
      <c r="I361" s="71">
        <f t="shared" si="21"/>
        <v>44108</v>
      </c>
      <c r="K361" s="102">
        <f>IF(OR(AND(d&gt;V_1 A_1,d&lt;V_1 A_2),AND(d&gt;V_2 A_1,d&lt;V_2 A_2),AND(d&gt;V_3 A_1,d&lt;V_3 A_2),AND(d&gt;V_4 A_1,d&lt;V_4 A_2),AND(d&gt;V_5 A_1,d&lt;V_5 A_2),AND(d&gt;V_6 A_1,d&lt;V_6 A_2)),d,0)</f>
        <v>0</v>
      </c>
      <c r="L361" s="104">
        <f>IF(OR(AND(d&gt;V_1 B_1,d&lt;V_1 B_2),AND(d&gt;V_2 B_1,d&lt;V_2 B_2),AND(d&gt;V_3 B_1,d&lt;V_3 B_2),AND(d&gt;V_4 B_1,d&lt;V_4 B_2),AND(d&gt;V_5 B_1,d&lt;V_5 B_2),AND(d&gt;V_6 B_1,d&lt;V_6 B_2)),d,0)</f>
        <v>0</v>
      </c>
      <c r="M361" s="106">
        <f>IF(OR(AND(d&gt;V_1 C_1,d&lt;V_1 C_2),AND(d&gt;V_2 C_1,d&lt;V_2 C_2),AND(d&gt;V_3 C_1,d&lt;V_3 C_2),AND(d&gt;V_4 C_1,d&lt;V_4 C_2),AND(d&gt;V_5 C_1,d&lt;V_5 C_2),AND(d&gt;V_6 C_1,d&lt;V_6 C_2)),d,0)</f>
        <v>0</v>
      </c>
      <c r="N361" s="92">
        <f t="shared" si="22"/>
        <v>0</v>
      </c>
      <c r="O361" s="90">
        <f t="shared" si="23"/>
        <v>0</v>
      </c>
    </row>
    <row r="362" spans="8:15" x14ac:dyDescent="0.2">
      <c r="H362" s="87"/>
      <c r="I362" s="71">
        <f t="shared" si="21"/>
        <v>44109</v>
      </c>
      <c r="K362" s="102">
        <f>IF(OR(AND(d&gt;V_1 A_1,d&lt;V_1 A_2),AND(d&gt;V_2 A_1,d&lt;V_2 A_2),AND(d&gt;V_3 A_1,d&lt;V_3 A_2),AND(d&gt;V_4 A_1,d&lt;V_4 A_2),AND(d&gt;V_5 A_1,d&lt;V_5 A_2),AND(d&gt;V_6 A_1,d&lt;V_6 A_2)),d,0)</f>
        <v>0</v>
      </c>
      <c r="L362" s="104">
        <f>IF(OR(AND(d&gt;V_1 B_1,d&lt;V_1 B_2),AND(d&gt;V_2 B_1,d&lt;V_2 B_2),AND(d&gt;V_3 B_1,d&lt;V_3 B_2),AND(d&gt;V_4 B_1,d&lt;V_4 B_2),AND(d&gt;V_5 B_1,d&lt;V_5 B_2),AND(d&gt;V_6 B_1,d&lt;V_6 B_2)),d,0)</f>
        <v>0</v>
      </c>
      <c r="M362" s="106">
        <f>IF(OR(AND(d&gt;V_1 C_1,d&lt;V_1 C_2),AND(d&gt;V_2 C_1,d&lt;V_2 C_2),AND(d&gt;V_3 C_1,d&lt;V_3 C_2),AND(d&gt;V_4 C_1,d&lt;V_4 C_2),AND(d&gt;V_5 C_1,d&lt;V_5 C_2),AND(d&gt;V_6 C_1,d&lt;V_6 C_2)),d,0)</f>
        <v>0</v>
      </c>
      <c r="N362" s="92">
        <f t="shared" si="22"/>
        <v>0</v>
      </c>
      <c r="O362" s="90">
        <f t="shared" si="23"/>
        <v>0</v>
      </c>
    </row>
    <row r="363" spans="8:15" x14ac:dyDescent="0.2">
      <c r="H363" s="87"/>
      <c r="I363" s="71">
        <f t="shared" si="21"/>
        <v>44110</v>
      </c>
      <c r="K363" s="102">
        <f>IF(OR(AND(d&gt;V_1 A_1,d&lt;V_1 A_2),AND(d&gt;V_2 A_1,d&lt;V_2 A_2),AND(d&gt;V_3 A_1,d&lt;V_3 A_2),AND(d&gt;V_4 A_1,d&lt;V_4 A_2),AND(d&gt;V_5 A_1,d&lt;V_5 A_2),AND(d&gt;V_6 A_1,d&lt;V_6 A_2)),d,0)</f>
        <v>0</v>
      </c>
      <c r="L363" s="104">
        <f>IF(OR(AND(d&gt;V_1 B_1,d&lt;V_1 B_2),AND(d&gt;V_2 B_1,d&lt;V_2 B_2),AND(d&gt;V_3 B_1,d&lt;V_3 B_2),AND(d&gt;V_4 B_1,d&lt;V_4 B_2),AND(d&gt;V_5 B_1,d&lt;V_5 B_2),AND(d&gt;V_6 B_1,d&lt;V_6 B_2)),d,0)</f>
        <v>0</v>
      </c>
      <c r="M363" s="106">
        <f>IF(OR(AND(d&gt;V_1 C_1,d&lt;V_1 C_2),AND(d&gt;V_2 C_1,d&lt;V_2 C_2),AND(d&gt;V_3 C_1,d&lt;V_3 C_2),AND(d&gt;V_4 C_1,d&lt;V_4 C_2),AND(d&gt;V_5 C_1,d&lt;V_5 C_2),AND(d&gt;V_6 C_1,d&lt;V_6 C_2)),d,0)</f>
        <v>0</v>
      </c>
      <c r="N363" s="92">
        <f t="shared" si="22"/>
        <v>0</v>
      </c>
      <c r="O363" s="90">
        <f t="shared" si="23"/>
        <v>0</v>
      </c>
    </row>
    <row r="364" spans="8:15" x14ac:dyDescent="0.2">
      <c r="H364" s="87"/>
      <c r="I364" s="71">
        <f t="shared" si="21"/>
        <v>44111</v>
      </c>
      <c r="K364" s="102">
        <f>IF(OR(AND(d&gt;V_1 A_1,d&lt;V_1 A_2),AND(d&gt;V_2 A_1,d&lt;V_2 A_2),AND(d&gt;V_3 A_1,d&lt;V_3 A_2),AND(d&gt;V_4 A_1,d&lt;V_4 A_2),AND(d&gt;V_5 A_1,d&lt;V_5 A_2),AND(d&gt;V_6 A_1,d&lt;V_6 A_2)),d,0)</f>
        <v>0</v>
      </c>
      <c r="L364" s="104">
        <f>IF(OR(AND(d&gt;V_1 B_1,d&lt;V_1 B_2),AND(d&gt;V_2 B_1,d&lt;V_2 B_2),AND(d&gt;V_3 B_1,d&lt;V_3 B_2),AND(d&gt;V_4 B_1,d&lt;V_4 B_2),AND(d&gt;V_5 B_1,d&lt;V_5 B_2),AND(d&gt;V_6 B_1,d&lt;V_6 B_2)),d,0)</f>
        <v>0</v>
      </c>
      <c r="M364" s="106">
        <f>IF(OR(AND(d&gt;V_1 C_1,d&lt;V_1 C_2),AND(d&gt;V_2 C_1,d&lt;V_2 C_2),AND(d&gt;V_3 C_1,d&lt;V_3 C_2),AND(d&gt;V_4 C_1,d&lt;V_4 C_2),AND(d&gt;V_5 C_1,d&lt;V_5 C_2),AND(d&gt;V_6 C_1,d&lt;V_6 C_2)),d,0)</f>
        <v>0</v>
      </c>
      <c r="N364" s="92">
        <f t="shared" si="22"/>
        <v>0</v>
      </c>
      <c r="O364" s="90">
        <f t="shared" si="23"/>
        <v>0</v>
      </c>
    </row>
    <row r="365" spans="8:15" x14ac:dyDescent="0.2">
      <c r="H365" s="87"/>
      <c r="I365" s="71">
        <f t="shared" si="21"/>
        <v>44112</v>
      </c>
      <c r="K365" s="102">
        <f>IF(OR(AND(d&gt;V_1 A_1,d&lt;V_1 A_2),AND(d&gt;V_2 A_1,d&lt;V_2 A_2),AND(d&gt;V_3 A_1,d&lt;V_3 A_2),AND(d&gt;V_4 A_1,d&lt;V_4 A_2),AND(d&gt;V_5 A_1,d&lt;V_5 A_2),AND(d&gt;V_6 A_1,d&lt;V_6 A_2)),d,0)</f>
        <v>0</v>
      </c>
      <c r="L365" s="104">
        <f>IF(OR(AND(d&gt;V_1 B_1,d&lt;V_1 B_2),AND(d&gt;V_2 B_1,d&lt;V_2 B_2),AND(d&gt;V_3 B_1,d&lt;V_3 B_2),AND(d&gt;V_4 B_1,d&lt;V_4 B_2),AND(d&gt;V_5 B_1,d&lt;V_5 B_2),AND(d&gt;V_6 B_1,d&lt;V_6 B_2)),d,0)</f>
        <v>0</v>
      </c>
      <c r="M365" s="106">
        <f>IF(OR(AND(d&gt;V_1 C_1,d&lt;V_1 C_2),AND(d&gt;V_2 C_1,d&lt;V_2 C_2),AND(d&gt;V_3 C_1,d&lt;V_3 C_2),AND(d&gt;V_4 C_1,d&lt;V_4 C_2),AND(d&gt;V_5 C_1,d&lt;V_5 C_2),AND(d&gt;V_6 C_1,d&lt;V_6 C_2)),d,0)</f>
        <v>0</v>
      </c>
      <c r="N365" s="92">
        <f t="shared" si="22"/>
        <v>0</v>
      </c>
      <c r="O365" s="90">
        <f t="shared" si="23"/>
        <v>0</v>
      </c>
    </row>
    <row r="366" spans="8:15" x14ac:dyDescent="0.2">
      <c r="H366" s="87"/>
      <c r="I366" s="71">
        <f t="shared" si="21"/>
        <v>44113</v>
      </c>
      <c r="K366" s="102">
        <f>IF(OR(AND(d&gt;V_1 A_1,d&lt;V_1 A_2),AND(d&gt;V_2 A_1,d&lt;V_2 A_2),AND(d&gt;V_3 A_1,d&lt;V_3 A_2),AND(d&gt;V_4 A_1,d&lt;V_4 A_2),AND(d&gt;V_5 A_1,d&lt;V_5 A_2),AND(d&gt;V_6 A_1,d&lt;V_6 A_2)),d,0)</f>
        <v>0</v>
      </c>
      <c r="L366" s="104">
        <f>IF(OR(AND(d&gt;V_1 B_1,d&lt;V_1 B_2),AND(d&gt;V_2 B_1,d&lt;V_2 B_2),AND(d&gt;V_3 B_1,d&lt;V_3 B_2),AND(d&gt;V_4 B_1,d&lt;V_4 B_2),AND(d&gt;V_5 B_1,d&lt;V_5 B_2),AND(d&gt;V_6 B_1,d&lt;V_6 B_2)),d,0)</f>
        <v>0</v>
      </c>
      <c r="M366" s="106">
        <f>IF(OR(AND(d&gt;V_1 C_1,d&lt;V_1 C_2),AND(d&gt;V_2 C_1,d&lt;V_2 C_2),AND(d&gt;V_3 C_1,d&lt;V_3 C_2),AND(d&gt;V_4 C_1,d&lt;V_4 C_2),AND(d&gt;V_5 C_1,d&lt;V_5 C_2),AND(d&gt;V_6 C_1,d&lt;V_6 C_2)),d,0)</f>
        <v>0</v>
      </c>
      <c r="N366" s="92">
        <f t="shared" si="22"/>
        <v>0</v>
      </c>
      <c r="O366" s="90">
        <f t="shared" si="23"/>
        <v>0</v>
      </c>
    </row>
    <row r="367" spans="8:15" x14ac:dyDescent="0.2">
      <c r="H367" s="87"/>
      <c r="I367" s="71">
        <f t="shared" si="21"/>
        <v>44114</v>
      </c>
      <c r="K367" s="102">
        <f>IF(OR(AND(d&gt;V_1 A_1,d&lt;V_1 A_2),AND(d&gt;V_2 A_1,d&lt;V_2 A_2),AND(d&gt;V_3 A_1,d&lt;V_3 A_2),AND(d&gt;V_4 A_1,d&lt;V_4 A_2),AND(d&gt;V_5 A_1,d&lt;V_5 A_2),AND(d&gt;V_6 A_1,d&lt;V_6 A_2)),d,0)</f>
        <v>0</v>
      </c>
      <c r="L367" s="104">
        <f>IF(OR(AND(d&gt;V_1 B_1,d&lt;V_1 B_2),AND(d&gt;V_2 B_1,d&lt;V_2 B_2),AND(d&gt;V_3 B_1,d&lt;V_3 B_2),AND(d&gt;V_4 B_1,d&lt;V_4 B_2),AND(d&gt;V_5 B_1,d&lt;V_5 B_2),AND(d&gt;V_6 B_1,d&lt;V_6 B_2)),d,0)</f>
        <v>0</v>
      </c>
      <c r="M367" s="106">
        <f>IF(OR(AND(d&gt;V_1 C_1,d&lt;V_1 C_2),AND(d&gt;V_2 C_1,d&lt;V_2 C_2),AND(d&gt;V_3 C_1,d&lt;V_3 C_2),AND(d&gt;V_4 C_1,d&lt;V_4 C_2),AND(d&gt;V_5 C_1,d&lt;V_5 C_2),AND(d&gt;V_6 C_1,d&lt;V_6 C_2)),d,0)</f>
        <v>0</v>
      </c>
      <c r="N367" s="92">
        <f t="shared" si="22"/>
        <v>0</v>
      </c>
      <c r="O367" s="90">
        <f t="shared" si="23"/>
        <v>0</v>
      </c>
    </row>
    <row r="368" spans="8:15" x14ac:dyDescent="0.2">
      <c r="H368" s="87"/>
      <c r="I368" s="71">
        <f t="shared" si="21"/>
        <v>44115</v>
      </c>
      <c r="K368" s="102">
        <f>IF(OR(AND(d&gt;V_1 A_1,d&lt;V_1 A_2),AND(d&gt;V_2 A_1,d&lt;V_2 A_2),AND(d&gt;V_3 A_1,d&lt;V_3 A_2),AND(d&gt;V_4 A_1,d&lt;V_4 A_2),AND(d&gt;V_5 A_1,d&lt;V_5 A_2),AND(d&gt;V_6 A_1,d&lt;V_6 A_2)),d,0)</f>
        <v>0</v>
      </c>
      <c r="L368" s="104">
        <f>IF(OR(AND(d&gt;V_1 B_1,d&lt;V_1 B_2),AND(d&gt;V_2 B_1,d&lt;V_2 B_2),AND(d&gt;V_3 B_1,d&lt;V_3 B_2),AND(d&gt;V_4 B_1,d&lt;V_4 B_2),AND(d&gt;V_5 B_1,d&lt;V_5 B_2),AND(d&gt;V_6 B_1,d&lt;V_6 B_2)),d,0)</f>
        <v>0</v>
      </c>
      <c r="M368" s="106">
        <f>IF(OR(AND(d&gt;V_1 C_1,d&lt;V_1 C_2),AND(d&gt;V_2 C_1,d&lt;V_2 C_2),AND(d&gt;V_3 C_1,d&lt;V_3 C_2),AND(d&gt;V_4 C_1,d&lt;V_4 C_2),AND(d&gt;V_5 C_1,d&lt;V_5 C_2),AND(d&gt;V_6 C_1,d&lt;V_6 C_2)),d,0)</f>
        <v>0</v>
      </c>
      <c r="N368" s="92">
        <f t="shared" si="22"/>
        <v>0</v>
      </c>
      <c r="O368" s="90">
        <f t="shared" si="23"/>
        <v>0</v>
      </c>
    </row>
    <row r="369" spans="8:16" x14ac:dyDescent="0.2">
      <c r="H369" s="87"/>
      <c r="I369" s="71">
        <f t="shared" ref="I369:I375" si="24">I368+1</f>
        <v>44116</v>
      </c>
      <c r="K369" s="102">
        <f>IF(OR(AND(d&gt;V_1 A_1,d&lt;V_1 A_2),AND(d&gt;V_2 A_1,d&lt;V_2 A_2),AND(d&gt;V_3 A_1,d&lt;V_3 A_2),AND(d&gt;V_4 A_1,d&lt;V_4 A_2),AND(d&gt;V_5 A_1,d&lt;V_5 A_2),AND(d&gt;V_6 A_1,d&lt;V_6 A_2)),d,0)</f>
        <v>0</v>
      </c>
      <c r="L369" s="104">
        <f>IF(OR(AND(d&gt;V_1 B_1,d&lt;V_1 B_2),AND(d&gt;V_2 B_1,d&lt;V_2 B_2),AND(d&gt;V_3 B_1,d&lt;V_3 B_2),AND(d&gt;V_4 B_1,d&lt;V_4 B_2),AND(d&gt;V_5 B_1,d&lt;V_5 B_2),AND(d&gt;V_6 B_1,d&lt;V_6 B_2)),d,0)</f>
        <v>0</v>
      </c>
      <c r="M369" s="106">
        <f>IF(OR(AND(d&gt;V_1 C_1,d&lt;V_1 C_2),AND(d&gt;V_2 C_1,d&lt;V_2 C_2),AND(d&gt;V_3 C_1,d&lt;V_3 C_2),AND(d&gt;V_4 C_1,d&lt;V_4 C_2),AND(d&gt;V_5 C_1,d&lt;V_5 C_2),AND(d&gt;V_6 C_1,d&lt;V_6 C_2)),d,0)</f>
        <v>0</v>
      </c>
      <c r="N369" s="92">
        <f t="shared" ref="N369:N375" si="25">MAX(K369:M369)</f>
        <v>0</v>
      </c>
      <c r="O369" s="90">
        <f t="shared" ref="O369:O375" si="26">INDEX(J369:N369,choix_zone)</f>
        <v>0</v>
      </c>
    </row>
    <row r="370" spans="8:16" x14ac:dyDescent="0.2">
      <c r="H370" s="87"/>
      <c r="I370" s="71">
        <f t="shared" si="24"/>
        <v>44117</v>
      </c>
      <c r="K370" s="102">
        <f>IF(OR(AND(d&gt;V_1 A_1,d&lt;V_1 A_2),AND(d&gt;V_2 A_1,d&lt;V_2 A_2),AND(d&gt;V_3 A_1,d&lt;V_3 A_2),AND(d&gt;V_4 A_1,d&lt;V_4 A_2),AND(d&gt;V_5 A_1,d&lt;V_5 A_2),AND(d&gt;V_6 A_1,d&lt;V_6 A_2)),d,0)</f>
        <v>0</v>
      </c>
      <c r="L370" s="104">
        <f>IF(OR(AND(d&gt;V_1 B_1,d&lt;V_1 B_2),AND(d&gt;V_2 B_1,d&lt;V_2 B_2),AND(d&gt;V_3 B_1,d&lt;V_3 B_2),AND(d&gt;V_4 B_1,d&lt;V_4 B_2),AND(d&gt;V_5 B_1,d&lt;V_5 B_2),AND(d&gt;V_6 B_1,d&lt;V_6 B_2)),d,0)</f>
        <v>0</v>
      </c>
      <c r="M370" s="106">
        <f>IF(OR(AND(d&gt;V_1 C_1,d&lt;V_1 C_2),AND(d&gt;V_2 C_1,d&lt;V_2 C_2),AND(d&gt;V_3 C_1,d&lt;V_3 C_2),AND(d&gt;V_4 C_1,d&lt;V_4 C_2),AND(d&gt;V_5 C_1,d&lt;V_5 C_2),AND(d&gt;V_6 C_1,d&lt;V_6 C_2)),d,0)</f>
        <v>0</v>
      </c>
      <c r="N370" s="92">
        <f t="shared" si="25"/>
        <v>0</v>
      </c>
      <c r="O370" s="90">
        <f t="shared" si="26"/>
        <v>0</v>
      </c>
    </row>
    <row r="371" spans="8:16" x14ac:dyDescent="0.2">
      <c r="H371" s="87"/>
      <c r="I371" s="71">
        <f t="shared" si="24"/>
        <v>44118</v>
      </c>
      <c r="K371" s="102">
        <f>IF(OR(AND(d&gt;V_1 A_1,d&lt;V_1 A_2),AND(d&gt;V_2 A_1,d&lt;V_2 A_2),AND(d&gt;V_3 A_1,d&lt;V_3 A_2),AND(d&gt;V_4 A_1,d&lt;V_4 A_2),AND(d&gt;V_5 A_1,d&lt;V_5 A_2),AND(d&gt;V_6 A_1,d&lt;V_6 A_2)),d,0)</f>
        <v>0</v>
      </c>
      <c r="L371" s="104">
        <f>IF(OR(AND(d&gt;V_1 B_1,d&lt;V_1 B_2),AND(d&gt;V_2 B_1,d&lt;V_2 B_2),AND(d&gt;V_3 B_1,d&lt;V_3 B_2),AND(d&gt;V_4 B_1,d&lt;V_4 B_2),AND(d&gt;V_5 B_1,d&lt;V_5 B_2),AND(d&gt;V_6 B_1,d&lt;V_6 B_2)),d,0)</f>
        <v>0</v>
      </c>
      <c r="M371" s="106">
        <f>IF(OR(AND(d&gt;V_1 C_1,d&lt;V_1 C_2),AND(d&gt;V_2 C_1,d&lt;V_2 C_2),AND(d&gt;V_3 C_1,d&lt;V_3 C_2),AND(d&gt;V_4 C_1,d&lt;V_4 C_2),AND(d&gt;V_5 C_1,d&lt;V_5 C_2),AND(d&gt;V_6 C_1,d&lt;V_6 C_2)),d,0)</f>
        <v>0</v>
      </c>
      <c r="N371" s="92">
        <f t="shared" si="25"/>
        <v>0</v>
      </c>
      <c r="O371" s="90">
        <f t="shared" si="26"/>
        <v>0</v>
      </c>
    </row>
    <row r="372" spans="8:16" x14ac:dyDescent="0.2">
      <c r="H372" s="87"/>
      <c r="I372" s="71">
        <f t="shared" si="24"/>
        <v>44119</v>
      </c>
      <c r="K372" s="102">
        <f>IF(OR(AND(d&gt;V_1 A_1,d&lt;V_1 A_2),AND(d&gt;V_2 A_1,d&lt;V_2 A_2),AND(d&gt;V_3 A_1,d&lt;V_3 A_2),AND(d&gt;V_4 A_1,d&lt;V_4 A_2),AND(d&gt;V_5 A_1,d&lt;V_5 A_2),AND(d&gt;V_6 A_1,d&lt;V_6 A_2)),d,0)</f>
        <v>0</v>
      </c>
      <c r="L372" s="104">
        <f>IF(OR(AND(d&gt;V_1 B_1,d&lt;V_1 B_2),AND(d&gt;V_2 B_1,d&lt;V_2 B_2),AND(d&gt;V_3 B_1,d&lt;V_3 B_2),AND(d&gt;V_4 B_1,d&lt;V_4 B_2),AND(d&gt;V_5 B_1,d&lt;V_5 B_2),AND(d&gt;V_6 B_1,d&lt;V_6 B_2)),d,0)</f>
        <v>0</v>
      </c>
      <c r="M372" s="106">
        <f>IF(OR(AND(d&gt;V_1 C_1,d&lt;V_1 C_2),AND(d&gt;V_2 C_1,d&lt;V_2 C_2),AND(d&gt;V_3 C_1,d&lt;V_3 C_2),AND(d&gt;V_4 C_1,d&lt;V_4 C_2),AND(d&gt;V_5 C_1,d&lt;V_5 C_2),AND(d&gt;V_6 C_1,d&lt;V_6 C_2)),d,0)</f>
        <v>0</v>
      </c>
      <c r="N372" s="92">
        <f t="shared" si="25"/>
        <v>0</v>
      </c>
      <c r="O372" s="90">
        <f t="shared" si="26"/>
        <v>0</v>
      </c>
    </row>
    <row r="373" spans="8:16" x14ac:dyDescent="0.2">
      <c r="H373" s="87"/>
      <c r="I373" s="71">
        <f t="shared" si="24"/>
        <v>44120</v>
      </c>
      <c r="K373" s="102">
        <f>IF(OR(AND(d&gt;V_1 A_1,d&lt;V_1 A_2),AND(d&gt;V_2 A_1,d&lt;V_2 A_2),AND(d&gt;V_3 A_1,d&lt;V_3 A_2),AND(d&gt;V_4 A_1,d&lt;V_4 A_2),AND(d&gt;V_5 A_1,d&lt;V_5 A_2),AND(d&gt;V_6 A_1,d&lt;V_6 A_2)),d,0)</f>
        <v>0</v>
      </c>
      <c r="L373" s="104">
        <f>IF(OR(AND(d&gt;V_1 B_1,d&lt;V_1 B_2),AND(d&gt;V_2 B_1,d&lt;V_2 B_2),AND(d&gt;V_3 B_1,d&lt;V_3 B_2),AND(d&gt;V_4 B_1,d&lt;V_4 B_2),AND(d&gt;V_5 B_1,d&lt;V_5 B_2),AND(d&gt;V_6 B_1,d&lt;V_6 B_2)),d,0)</f>
        <v>0</v>
      </c>
      <c r="M373" s="106">
        <f>IF(OR(AND(d&gt;V_1 C_1,d&lt;V_1 C_2),AND(d&gt;V_2 C_1,d&lt;V_2 C_2),AND(d&gt;V_3 C_1,d&lt;V_3 C_2),AND(d&gt;V_4 C_1,d&lt;V_4 C_2),AND(d&gt;V_5 C_1,d&lt;V_5 C_2),AND(d&gt;V_6 C_1,d&lt;V_6 C_2)),d,0)</f>
        <v>0</v>
      </c>
      <c r="N373" s="92">
        <f t="shared" si="25"/>
        <v>0</v>
      </c>
      <c r="O373" s="90">
        <f t="shared" si="26"/>
        <v>0</v>
      </c>
    </row>
    <row r="374" spans="8:16" x14ac:dyDescent="0.2">
      <c r="H374" s="87"/>
      <c r="I374" s="71">
        <f t="shared" si="24"/>
        <v>44121</v>
      </c>
      <c r="K374" s="102">
        <f>IF(OR(AND(d&gt;V_1 A_1,d&lt;V_1 A_2),AND(d&gt;V_2 A_1,d&lt;V_2 A_2),AND(d&gt;V_3 A_1,d&lt;V_3 A_2),AND(d&gt;V_4 A_1,d&lt;V_4 A_2),AND(d&gt;V_5 A_1,d&lt;V_5 A_2),AND(d&gt;V_6 A_1,d&lt;V_6 A_2)),d,0)</f>
        <v>0</v>
      </c>
      <c r="L374" s="104">
        <f>IF(OR(AND(d&gt;V_1 B_1,d&lt;V_1 B_2),AND(d&gt;V_2 B_1,d&lt;V_2 B_2),AND(d&gt;V_3 B_1,d&lt;V_3 B_2),AND(d&gt;V_4 B_1,d&lt;V_4 B_2),AND(d&gt;V_5 B_1,d&lt;V_5 B_2),AND(d&gt;V_6 B_1,d&lt;V_6 B_2)),d,0)</f>
        <v>0</v>
      </c>
      <c r="M374" s="106">
        <f>IF(OR(AND(d&gt;V_1 C_1,d&lt;V_1 C_2),AND(d&gt;V_2 C_1,d&lt;V_2 C_2),AND(d&gt;V_3 C_1,d&lt;V_3 C_2),AND(d&gt;V_4 C_1,d&lt;V_4 C_2),AND(d&gt;V_5 C_1,d&lt;V_5 C_2),AND(d&gt;V_6 C_1,d&lt;V_6 C_2)),d,0)</f>
        <v>0</v>
      </c>
      <c r="N374" s="92">
        <f t="shared" si="25"/>
        <v>0</v>
      </c>
      <c r="O374" s="90">
        <f t="shared" si="26"/>
        <v>0</v>
      </c>
    </row>
    <row r="375" spans="8:16" x14ac:dyDescent="0.2">
      <c r="H375" s="87"/>
      <c r="I375" s="71">
        <f t="shared" si="24"/>
        <v>44122</v>
      </c>
      <c r="K375" s="102">
        <f>IF(OR(AND(d&gt;V_1 A_1,d&lt;V_1 A_2),AND(d&gt;V_2 A_1,d&lt;V_2 A_2),AND(d&gt;V_3 A_1,d&lt;V_3 A_2),AND(d&gt;V_4 A_1,d&lt;V_4 A_2),AND(d&gt;V_5 A_1,d&lt;V_5 A_2),AND(d&gt;V_6 A_1,d&lt;V_6 A_2)),d,0)</f>
        <v>0</v>
      </c>
      <c r="L375" s="104">
        <f>IF(OR(AND(d&gt;V_1 B_1,d&lt;V_1 B_2),AND(d&gt;V_2 B_1,d&lt;V_2 B_2),AND(d&gt;V_3 B_1,d&lt;V_3 B_2),AND(d&gt;V_4 B_1,d&lt;V_4 B_2),AND(d&gt;V_5 B_1,d&lt;V_5 B_2),AND(d&gt;V_6 B_1,d&lt;V_6 B_2)),d,0)</f>
        <v>0</v>
      </c>
      <c r="M375" s="106">
        <f>IF(OR(AND(d&gt;V_1 C_1,d&lt;V_1 C_2),AND(d&gt;V_2 C_1,d&lt;V_2 C_2),AND(d&gt;V_3 C_1,d&lt;V_3 C_2),AND(d&gt;V_4 C_1,d&lt;V_4 C_2),AND(d&gt;V_5 C_1,d&lt;V_5 C_2),AND(d&gt;V_6 C_1,d&lt;V_6 C_2)),d,0)</f>
        <v>0</v>
      </c>
      <c r="N375" s="92">
        <f t="shared" si="25"/>
        <v>0</v>
      </c>
      <c r="O375" s="90">
        <f t="shared" si="26"/>
        <v>0</v>
      </c>
    </row>
    <row r="376" spans="8:16" x14ac:dyDescent="0.2">
      <c r="H376" s="87"/>
      <c r="I376" s="71">
        <f t="shared" ref="I376:I439" si="27">I375+1</f>
        <v>44123</v>
      </c>
      <c r="K376" s="102">
        <f>IF(OR(AND(d&gt;V_1 A_1,d&lt;V_1 A_2),AND(d&gt;V_2 A_1,d&lt;V_2 A_2),AND(d&gt;V_3 A_1,d&lt;V_3 A_2),AND(d&gt;V_4 A_1,d&lt;V_4 A_2),AND(d&gt;V_5 A_1,d&lt;V_5 A_2),AND(d&gt;V_6 A_1,d&lt;V_6 A_2)),d,0)</f>
        <v>0</v>
      </c>
      <c r="L376" s="104">
        <f>IF(OR(AND(d&gt;V_1 B_1,d&lt;V_1 B_2),AND(d&gt;V_2 B_1,d&lt;V_2 B_2),AND(d&gt;V_3 B_1,d&lt;V_3 B_2),AND(d&gt;V_4 B_1,d&lt;V_4 B_2),AND(d&gt;V_5 B_1,d&lt;V_5 B_2),AND(d&gt;V_6 B_1,d&lt;V_6 B_2)),d,0)</f>
        <v>0</v>
      </c>
      <c r="M376" s="106">
        <f>IF(OR(AND(d&gt;V_1 C_1,d&lt;V_1 C_2),AND(d&gt;V_2 C_1,d&lt;V_2 C_2),AND(d&gt;V_3 C_1,d&lt;V_3 C_2),AND(d&gt;V_4 C_1,d&lt;V_4 C_2),AND(d&gt;V_5 C_1,d&lt;V_5 C_2),AND(d&gt;V_6 C_1,d&lt;V_6 C_2)),d,0)</f>
        <v>0</v>
      </c>
      <c r="N376" s="92">
        <f t="shared" ref="N376:N384" si="28">MAX(K376:M376)</f>
        <v>0</v>
      </c>
      <c r="O376" s="90">
        <f t="shared" ref="O376:O384" si="29">INDEX(J376:N376,choix_zone)</f>
        <v>0</v>
      </c>
    </row>
    <row r="377" spans="8:16" x14ac:dyDescent="0.2">
      <c r="H377" s="87"/>
      <c r="I377" s="71">
        <f t="shared" si="27"/>
        <v>44124</v>
      </c>
      <c r="K377" s="102">
        <f>IF(OR(AND(d&gt;V_1 A_1,d&lt;V_1 A_2),AND(d&gt;V_2 A_1,d&lt;V_2 A_2),AND(d&gt;V_3 A_1,d&lt;V_3 A_2),AND(d&gt;V_4 A_1,d&lt;V_4 A_2),AND(d&gt;V_5 A_1,d&lt;V_5 A_2),AND(d&gt;V_6 A_1,d&lt;V_6 A_2)),d,0)</f>
        <v>0</v>
      </c>
      <c r="L377" s="104">
        <f>IF(OR(AND(d&gt;V_1 B_1,d&lt;V_1 B_2),AND(d&gt;V_2 B_1,d&lt;V_2 B_2),AND(d&gt;V_3 B_1,d&lt;V_3 B_2),AND(d&gt;V_4 B_1,d&lt;V_4 B_2),AND(d&gt;V_5 B_1,d&lt;V_5 B_2),AND(d&gt;V_6 B_1,d&lt;V_6 B_2)),d,0)</f>
        <v>0</v>
      </c>
      <c r="M377" s="106">
        <f>IF(OR(AND(d&gt;V_1 C_1,d&lt;V_1 C_2),AND(d&gt;V_2 C_1,d&lt;V_2 C_2),AND(d&gt;V_3 C_1,d&lt;V_3 C_2),AND(d&gt;V_4 C_1,d&lt;V_4 C_2),AND(d&gt;V_5 C_1,d&lt;V_5 C_2),AND(d&gt;V_6 C_1,d&lt;V_6 C_2)),d,0)</f>
        <v>0</v>
      </c>
      <c r="N377" s="92">
        <f t="shared" si="28"/>
        <v>0</v>
      </c>
      <c r="O377" s="90">
        <f t="shared" si="29"/>
        <v>0</v>
      </c>
    </row>
    <row r="378" spans="8:16" x14ac:dyDescent="0.2">
      <c r="H378" s="87"/>
      <c r="I378" s="71">
        <f t="shared" si="27"/>
        <v>44125</v>
      </c>
      <c r="K378" s="102">
        <f>IF(OR(AND(d&gt;V_1 A_1,d&lt;V_1 A_2),AND(d&gt;V_2 A_1,d&lt;V_2 A_2),AND(d&gt;V_3 A_1,d&lt;V_3 A_2),AND(d&gt;V_4 A_1,d&lt;V_4 A_2),AND(d&gt;V_5 A_1,d&lt;V_5 A_2),AND(d&gt;V_6 A_1,d&lt;V_6 A_2)),d,0)</f>
        <v>0</v>
      </c>
      <c r="L378" s="104">
        <f>IF(OR(AND(d&gt;V_1 B_1,d&lt;V_1 B_2),AND(d&gt;V_2 B_1,d&lt;V_2 B_2),AND(d&gt;V_3 B_1,d&lt;V_3 B_2),AND(d&gt;V_4 B_1,d&lt;V_4 B_2),AND(d&gt;V_5 B_1,d&lt;V_5 B_2),AND(d&gt;V_6 B_1,d&lt;V_6 B_2)),d,0)</f>
        <v>0</v>
      </c>
      <c r="M378" s="106">
        <f>IF(OR(AND(d&gt;V_1 C_1,d&lt;V_1 C_2),AND(d&gt;V_2 C_1,d&lt;V_2 C_2),AND(d&gt;V_3 C_1,d&lt;V_3 C_2),AND(d&gt;V_4 C_1,d&lt;V_4 C_2),AND(d&gt;V_5 C_1,d&lt;V_5 C_2),AND(d&gt;V_6 C_1,d&lt;V_6 C_2)),d,0)</f>
        <v>0</v>
      </c>
      <c r="N378" s="92">
        <f t="shared" si="28"/>
        <v>0</v>
      </c>
      <c r="O378" s="90">
        <f t="shared" si="29"/>
        <v>0</v>
      </c>
    </row>
    <row r="379" spans="8:16" x14ac:dyDescent="0.2">
      <c r="H379" s="87"/>
      <c r="I379" s="71">
        <f t="shared" si="27"/>
        <v>44126</v>
      </c>
      <c r="K379" s="102">
        <f>IF(OR(AND(d&gt;V_1 A_1,d&lt;V_1 A_2),AND(d&gt;V_2 A_1,d&lt;V_2 A_2),AND(d&gt;V_3 A_1,d&lt;V_3 A_2),AND(d&gt;V_4 A_1,d&lt;V_4 A_2),AND(d&gt;V_5 A_1,d&lt;V_5 A_2),AND(d&gt;V_6 A_1,d&lt;V_6 A_2)),d,0)</f>
        <v>0</v>
      </c>
      <c r="L379" s="104">
        <f>IF(OR(AND(d&gt;V_1 B_1,d&lt;V_1 B_2),AND(d&gt;V_2 B_1,d&lt;V_2 B_2),AND(d&gt;V_3 B_1,d&lt;V_3 B_2),AND(d&gt;V_4 B_1,d&lt;V_4 B_2),AND(d&gt;V_5 B_1,d&lt;V_5 B_2),AND(d&gt;V_6 B_1,d&lt;V_6 B_2)),d,0)</f>
        <v>0</v>
      </c>
      <c r="M379" s="106">
        <f>IF(OR(AND(d&gt;V_1 C_1,d&lt;V_1 C_2),AND(d&gt;V_2 C_1,d&lt;V_2 C_2),AND(d&gt;V_3 C_1,d&lt;V_3 C_2),AND(d&gt;V_4 C_1,d&lt;V_4 C_2),AND(d&gt;V_5 C_1,d&lt;V_5 C_2),AND(d&gt;V_6 C_1,d&lt;V_6 C_2)),d,0)</f>
        <v>0</v>
      </c>
      <c r="N379" s="92">
        <f t="shared" si="28"/>
        <v>0</v>
      </c>
      <c r="O379" s="90">
        <f t="shared" si="29"/>
        <v>0</v>
      </c>
    </row>
    <row r="380" spans="8:16" x14ac:dyDescent="0.2">
      <c r="H380" s="87"/>
      <c r="I380" s="71">
        <f t="shared" si="27"/>
        <v>44127</v>
      </c>
      <c r="K380" s="102">
        <f>IF(OR(AND(d&gt;V_1 A_1,d&lt;V_1 A_2),AND(d&gt;V_2 A_1,d&lt;V_2 A_2),AND(d&gt;V_3 A_1,d&lt;V_3 A_2),AND(d&gt;V_4 A_1,d&lt;V_4 A_2),AND(d&gt;V_5 A_1,d&lt;V_5 A_2),AND(d&gt;V_6 A_1,d&lt;V_6 A_2)),d,0)</f>
        <v>0</v>
      </c>
      <c r="L380" s="104">
        <f>IF(OR(AND(d&gt;V_1 B_1,d&lt;V_1 B_2),AND(d&gt;V_2 B_1,d&lt;V_2 B_2),AND(d&gt;V_3 B_1,d&lt;V_3 B_2),AND(d&gt;V_4 B_1,d&lt;V_4 B_2),AND(d&gt;V_5 B_1,d&lt;V_5 B_2),AND(d&gt;V_6 B_1,d&lt;V_6 B_2)),d,0)</f>
        <v>0</v>
      </c>
      <c r="M380" s="106">
        <f>IF(OR(AND(d&gt;V_1 C_1,d&lt;V_1 C_2),AND(d&gt;V_2 C_1,d&lt;V_2 C_2),AND(d&gt;V_3 C_1,d&lt;V_3 C_2),AND(d&gt;V_4 C_1,d&lt;V_4 C_2),AND(d&gt;V_5 C_1,d&lt;V_5 C_2),AND(d&gt;V_6 C_1,d&lt;V_6 C_2)),d,0)</f>
        <v>0</v>
      </c>
      <c r="N380" s="92">
        <f t="shared" si="28"/>
        <v>0</v>
      </c>
      <c r="O380" s="90">
        <f t="shared" si="29"/>
        <v>0</v>
      </c>
    </row>
    <row r="381" spans="8:16" x14ac:dyDescent="0.2">
      <c r="H381" s="87"/>
      <c r="I381" s="71">
        <f t="shared" si="27"/>
        <v>44128</v>
      </c>
      <c r="K381" s="102">
        <f>IF(OR(AND(d&gt;V_1 A_1,d&lt;V_1 A_2),AND(d&gt;V_2 A_1,d&lt;V_2 A_2),AND(d&gt;V_3 A_1,d&lt;V_3 A_2),AND(d&gt;V_4 A_1,d&lt;V_4 A_2),AND(d&gt;V_5 A_1,d&lt;V_5 A_2),AND(d&gt;V_6 A_1,d&lt;V_6 A_2)),d,0)</f>
        <v>0</v>
      </c>
      <c r="L381" s="104">
        <f>IF(OR(AND(d&gt;V_1 B_1,d&lt;V_1 B_2),AND(d&gt;V_2 B_1,d&lt;V_2 B_2),AND(d&gt;V_3 B_1,d&lt;V_3 B_2),AND(d&gt;V_4 B_1,d&lt;V_4 B_2),AND(d&gt;V_5 B_1,d&lt;V_5 B_2),AND(d&gt;V_6 B_1,d&lt;V_6 B_2)),d,0)</f>
        <v>0</v>
      </c>
      <c r="M381" s="106">
        <f>IF(OR(AND(d&gt;V_1 C_1,d&lt;V_1 C_2),AND(d&gt;V_2 C_1,d&lt;V_2 C_2),AND(d&gt;V_3 C_1,d&lt;V_3 C_2),AND(d&gt;V_4 C_1,d&lt;V_4 C_2),AND(d&gt;V_5 C_1,d&lt;V_5 C_2),AND(d&gt;V_6 C_1,d&lt;V_6 C_2)),d,0)</f>
        <v>0</v>
      </c>
      <c r="N381" s="92">
        <f t="shared" si="28"/>
        <v>0</v>
      </c>
      <c r="O381" s="90">
        <f t="shared" si="29"/>
        <v>0</v>
      </c>
    </row>
    <row r="382" spans="8:16" x14ac:dyDescent="0.2">
      <c r="H382" s="87"/>
      <c r="I382" s="71">
        <f t="shared" si="27"/>
        <v>44129</v>
      </c>
      <c r="K382" s="102">
        <f>IF(OR(AND(d&gt;V_1 A_1,d&lt;V_1 A_2),AND(d&gt;V_2 A_1,d&lt;V_2 A_2),AND(d&gt;V_3 A_1,d&lt;V_3 A_2),AND(d&gt;V_4 A_1,d&lt;V_4 A_2),AND(d&gt;V_5 A_1,d&lt;V_5 A_2),AND(d&gt;V_6 A_1,d&lt;V_6 A_2)),d,0)</f>
        <v>0</v>
      </c>
      <c r="L382" s="104">
        <f>IF(OR(AND(d&gt;V_1 B_1,d&lt;V_1 B_2),AND(d&gt;V_2 B_1,d&lt;V_2 B_2),AND(d&gt;V_3 B_1,d&lt;V_3 B_2),AND(d&gt;V_4 B_1,d&lt;V_4 B_2),AND(d&gt;V_5 B_1,d&lt;V_5 B_2),AND(d&gt;V_6 B_1,d&lt;V_6 B_2)),d,0)</f>
        <v>0</v>
      </c>
      <c r="M382" s="106">
        <f>IF(OR(AND(d&gt;V_1 C_1,d&lt;V_1 C_2),AND(d&gt;V_2 C_1,d&lt;V_2 C_2),AND(d&gt;V_3 C_1,d&lt;V_3 C_2),AND(d&gt;V_4 C_1,d&lt;V_4 C_2),AND(d&gt;V_5 C_1,d&lt;V_5 C_2),AND(d&gt;V_6 C_1,d&lt;V_6 C_2)),d,0)</f>
        <v>0</v>
      </c>
      <c r="N382" s="92">
        <f t="shared" si="28"/>
        <v>0</v>
      </c>
      <c r="O382" s="90">
        <f t="shared" si="29"/>
        <v>0</v>
      </c>
    </row>
    <row r="383" spans="8:16" x14ac:dyDescent="0.2">
      <c r="H383" s="87"/>
      <c r="I383" s="71">
        <f t="shared" si="27"/>
        <v>44130</v>
      </c>
      <c r="K383" s="102">
        <f>IF(OR(AND(d&gt;V_1 A_1,d&lt;V_1 A_2),AND(d&gt;V_2 A_1,d&lt;V_2 A_2),AND(d&gt;V_3 A_1,d&lt;V_3 A_2),AND(d&gt;V_4 A_1,d&lt;V_4 A_2),AND(d&gt;V_5 A_1,d&lt;V_5 A_2),AND(d&gt;V_6 A_1,d&lt;V_6 A_2)),d,0)</f>
        <v>0</v>
      </c>
      <c r="L383" s="104">
        <f>IF(OR(AND(d&gt;V_1 B_1,d&lt;V_1 B_2),AND(d&gt;V_2 B_1,d&lt;V_2 B_2),AND(d&gt;V_3 B_1,d&lt;V_3 B_2),AND(d&gt;V_4 B_1,d&lt;V_4 B_2),AND(d&gt;V_5 B_1,d&lt;V_5 B_2),AND(d&gt;V_6 B_1,d&lt;V_6 B_2)),d,0)</f>
        <v>0</v>
      </c>
      <c r="M383" s="106">
        <f>IF(OR(AND(d&gt;V_1 C_1,d&lt;V_1 C_2),AND(d&gt;V_2 C_1,d&lt;V_2 C_2),AND(d&gt;V_3 C_1,d&lt;V_3 C_2),AND(d&gt;V_4 C_1,d&lt;V_4 C_2),AND(d&gt;V_5 C_1,d&lt;V_5 C_2),AND(d&gt;V_6 C_1,d&lt;V_6 C_2)),d,0)</f>
        <v>0</v>
      </c>
      <c r="N383" s="92">
        <f t="shared" si="28"/>
        <v>0</v>
      </c>
      <c r="O383" s="90">
        <f t="shared" si="29"/>
        <v>0</v>
      </c>
    </row>
    <row r="384" spans="8:16" x14ac:dyDescent="0.2">
      <c r="H384" s="87"/>
      <c r="I384" s="71">
        <f t="shared" si="27"/>
        <v>44131</v>
      </c>
      <c r="K384" s="102">
        <f>IF(OR(AND(d&gt;V_1 A_1,d&lt;V_1 A_2),AND(d&gt;V_2 A_1,d&lt;V_2 A_2),AND(d&gt;V_3 A_1,d&lt;V_3 A_2),AND(d&gt;V_4 A_1,d&lt;V_4 A_2),AND(d&gt;V_5 A_1,d&lt;V_5 A_2),AND(d&gt;V_6 A_1,d&lt;V_6 A_2)),d,0)</f>
        <v>0</v>
      </c>
      <c r="L384" s="104">
        <f>IF(OR(AND(d&gt;V_1 B_1,d&lt;V_1 B_2),AND(d&gt;V_2 B_1,d&lt;V_2 B_2),AND(d&gt;V_3 B_1,d&lt;V_3 B_2),AND(d&gt;V_4 B_1,d&lt;V_4 B_2),AND(d&gt;V_5 B_1,d&lt;V_5 B_2),AND(d&gt;V_6 B_1,d&lt;V_6 B_2)),d,0)</f>
        <v>0</v>
      </c>
      <c r="M384" s="106">
        <f>IF(OR(AND(d&gt;V_1 C_1,d&lt;V_1 C_2),AND(d&gt;V_2 C_1,d&lt;V_2 C_2),AND(d&gt;V_3 C_1,d&lt;V_3 C_2),AND(d&gt;V_4 C_1,d&lt;V_4 C_2),AND(d&gt;V_5 C_1,d&lt;V_5 C_2),AND(d&gt;V_6 C_1,d&lt;V_6 C_2)),d,0)</f>
        <v>0</v>
      </c>
      <c r="N384" s="92">
        <f t="shared" si="28"/>
        <v>0</v>
      </c>
      <c r="O384" s="90">
        <f t="shared" si="29"/>
        <v>0</v>
      </c>
      <c r="P384" t="s">
        <v>88</v>
      </c>
    </row>
    <row r="385" spans="8:15" x14ac:dyDescent="0.2">
      <c r="H385" s="87"/>
      <c r="I385" s="71">
        <f t="shared" si="27"/>
        <v>44132</v>
      </c>
      <c r="K385" s="102">
        <f>IF(OR(AND(d&gt;V_1 A_1,d&lt;V_1 A_2),AND(d&gt;V_2 A_1,d&lt;V_2 A_2),AND(d&gt;V_3 A_1,d&lt;V_3 A_2),AND(d&gt;V_4 A_1,d&lt;V_4 A_2),AND(d&gt;V_5 A_1,d&lt;V_5 A_2),AND(d&gt;V_6 A_1,d&lt;V_6 A_2)),d,0)</f>
        <v>0</v>
      </c>
      <c r="L385" s="104">
        <f>IF(OR(AND(d&gt;V_1 B_1,d&lt;V_1 B_2),AND(d&gt;V_2 B_1,d&lt;V_2 B_2),AND(d&gt;V_3 B_1,d&lt;V_3 B_2),AND(d&gt;V_4 B_1,d&lt;V_4 B_2),AND(d&gt;V_5 B_1,d&lt;V_5 B_2),AND(d&gt;V_6 B_1,d&lt;V_6 B_2)),d,0)</f>
        <v>0</v>
      </c>
      <c r="M385" s="106">
        <f>IF(OR(AND(d&gt;V_1 C_1,d&lt;V_1 C_2),AND(d&gt;V_2 C_1,d&lt;V_2 C_2),AND(d&gt;V_3 C_1,d&lt;V_3 C_2),AND(d&gt;V_4 C_1,d&lt;V_4 C_2),AND(d&gt;V_5 C_1,d&lt;V_5 C_2),AND(d&gt;V_6 C_1,d&lt;V_6 C_2)),d,0)</f>
        <v>0</v>
      </c>
      <c r="N385" s="92">
        <f t="shared" ref="N385:N440" si="30">MAX(K385:M385)</f>
        <v>0</v>
      </c>
      <c r="O385" s="90">
        <f t="shared" ref="O385:O440" si="31">INDEX(J385:N385,choix_zone)</f>
        <v>0</v>
      </c>
    </row>
    <row r="386" spans="8:15" x14ac:dyDescent="0.2">
      <c r="H386" s="87"/>
      <c r="I386" s="71">
        <f t="shared" si="27"/>
        <v>44133</v>
      </c>
      <c r="K386" s="102">
        <f>IF(OR(AND(d&gt;V_1 A_1,d&lt;V_1 A_2),AND(d&gt;V_2 A_1,d&lt;V_2 A_2),AND(d&gt;V_3 A_1,d&lt;V_3 A_2),AND(d&gt;V_4 A_1,d&lt;V_4 A_2),AND(d&gt;V_5 A_1,d&lt;V_5 A_2),AND(d&gt;V_6 A_1,d&lt;V_6 A_2)),d,0)</f>
        <v>0</v>
      </c>
      <c r="L386" s="104">
        <f>IF(OR(AND(d&gt;V_1 B_1,d&lt;V_1 B_2),AND(d&gt;V_2 B_1,d&lt;V_2 B_2),AND(d&gt;V_3 B_1,d&lt;V_3 B_2),AND(d&gt;V_4 B_1,d&lt;V_4 B_2),AND(d&gt;V_5 B_1,d&lt;V_5 B_2),AND(d&gt;V_6 B_1,d&lt;V_6 B_2)),d,0)</f>
        <v>0</v>
      </c>
      <c r="M386" s="106">
        <f>IF(OR(AND(d&gt;V_1 C_1,d&lt;V_1 C_2),AND(d&gt;V_2 C_1,d&lt;V_2 C_2),AND(d&gt;V_3 C_1,d&lt;V_3 C_2),AND(d&gt;V_4 C_1,d&lt;V_4 C_2),AND(d&gt;V_5 C_1,d&lt;V_5 C_2),AND(d&gt;V_6 C_1,d&lt;V_6 C_2)),d,0)</f>
        <v>0</v>
      </c>
      <c r="N386" s="92">
        <f t="shared" si="30"/>
        <v>0</v>
      </c>
      <c r="O386" s="90">
        <f t="shared" si="31"/>
        <v>0</v>
      </c>
    </row>
    <row r="387" spans="8:15" x14ac:dyDescent="0.2">
      <c r="H387" s="87"/>
      <c r="I387" s="71">
        <f t="shared" si="27"/>
        <v>44134</v>
      </c>
      <c r="K387" s="102">
        <f>IF(OR(AND(d&gt;V_1 A_1,d&lt;V_1 A_2),AND(d&gt;V_2 A_1,d&lt;V_2 A_2),AND(d&gt;V_3 A_1,d&lt;V_3 A_2),AND(d&gt;V_4 A_1,d&lt;V_4 A_2),AND(d&gt;V_5 A_1,d&lt;V_5 A_2),AND(d&gt;V_6 A_1,d&lt;V_6 A_2)),d,0)</f>
        <v>0</v>
      </c>
      <c r="L387" s="104">
        <f>IF(OR(AND(d&gt;V_1 B_1,d&lt;V_1 B_2),AND(d&gt;V_2 B_1,d&lt;V_2 B_2),AND(d&gt;V_3 B_1,d&lt;V_3 B_2),AND(d&gt;V_4 B_1,d&lt;V_4 B_2),AND(d&gt;V_5 B_1,d&lt;V_5 B_2),AND(d&gt;V_6 B_1,d&lt;V_6 B_2)),d,0)</f>
        <v>0</v>
      </c>
      <c r="M387" s="106">
        <f>IF(OR(AND(d&gt;V_1 C_1,d&lt;V_1 C_2),AND(d&gt;V_2 C_1,d&lt;V_2 C_2),AND(d&gt;V_3 C_1,d&lt;V_3 C_2),AND(d&gt;V_4 C_1,d&lt;V_4 C_2),AND(d&gt;V_5 C_1,d&lt;V_5 C_2),AND(d&gt;V_6 C_1,d&lt;V_6 C_2)),d,0)</f>
        <v>0</v>
      </c>
      <c r="N387" s="92">
        <f t="shared" si="30"/>
        <v>0</v>
      </c>
      <c r="O387" s="90">
        <f t="shared" si="31"/>
        <v>0</v>
      </c>
    </row>
    <row r="388" spans="8:15" x14ac:dyDescent="0.2">
      <c r="H388" s="87"/>
      <c r="I388" s="71">
        <f t="shared" si="27"/>
        <v>44135</v>
      </c>
      <c r="K388" s="102">
        <f>IF(OR(AND(d&gt;V_1 A_1,d&lt;V_1 A_2),AND(d&gt;V_2 A_1,d&lt;V_2 A_2),AND(d&gt;V_3 A_1,d&lt;V_3 A_2),AND(d&gt;V_4 A_1,d&lt;V_4 A_2),AND(d&gt;V_5 A_1,d&lt;V_5 A_2),AND(d&gt;V_6 A_1,d&lt;V_6 A_2)),d,0)</f>
        <v>0</v>
      </c>
      <c r="L388" s="104">
        <f>IF(OR(AND(d&gt;V_1 B_1,d&lt;V_1 B_2),AND(d&gt;V_2 B_1,d&lt;V_2 B_2),AND(d&gt;V_3 B_1,d&lt;V_3 B_2),AND(d&gt;V_4 B_1,d&lt;V_4 B_2),AND(d&gt;V_5 B_1,d&lt;V_5 B_2),AND(d&gt;V_6 B_1,d&lt;V_6 B_2)),d,0)</f>
        <v>0</v>
      </c>
      <c r="M388" s="106">
        <f>IF(OR(AND(d&gt;V_1 C_1,d&lt;V_1 C_2),AND(d&gt;V_2 C_1,d&lt;V_2 C_2),AND(d&gt;V_3 C_1,d&lt;V_3 C_2),AND(d&gt;V_4 C_1,d&lt;V_4 C_2),AND(d&gt;V_5 C_1,d&lt;V_5 C_2),AND(d&gt;V_6 C_1,d&lt;V_6 C_2)),d,0)</f>
        <v>0</v>
      </c>
      <c r="N388" s="92">
        <f t="shared" si="30"/>
        <v>0</v>
      </c>
      <c r="O388" s="90">
        <f t="shared" si="31"/>
        <v>0</v>
      </c>
    </row>
    <row r="389" spans="8:15" x14ac:dyDescent="0.2">
      <c r="H389" s="87"/>
      <c r="I389" s="71">
        <f t="shared" si="27"/>
        <v>44136</v>
      </c>
      <c r="K389" s="102">
        <f>IF(OR(AND(d&gt;V_1 A_1,d&lt;V_1 A_2),AND(d&gt;V_2 A_1,d&lt;V_2 A_2),AND(d&gt;V_3 A_1,d&lt;V_3 A_2),AND(d&gt;V_4 A_1,d&lt;V_4 A_2),AND(d&gt;V_5 A_1,d&lt;V_5 A_2),AND(d&gt;V_6 A_1,d&lt;V_6 A_2)),d,0)</f>
        <v>0</v>
      </c>
      <c r="L389" s="104">
        <f>IF(OR(AND(d&gt;V_1 B_1,d&lt;V_1 B_2),AND(d&gt;V_2 B_1,d&lt;V_2 B_2),AND(d&gt;V_3 B_1,d&lt;V_3 B_2),AND(d&gt;V_4 B_1,d&lt;V_4 B_2),AND(d&gt;V_5 B_1,d&lt;V_5 B_2),AND(d&gt;V_6 B_1,d&lt;V_6 B_2)),d,0)</f>
        <v>0</v>
      </c>
      <c r="M389" s="106">
        <f>IF(OR(AND(d&gt;V_1 C_1,d&lt;V_1 C_2),AND(d&gt;V_2 C_1,d&lt;V_2 C_2),AND(d&gt;V_3 C_1,d&lt;V_3 C_2),AND(d&gt;V_4 C_1,d&lt;V_4 C_2),AND(d&gt;V_5 C_1,d&lt;V_5 C_2),AND(d&gt;V_6 C_1,d&lt;V_6 C_2)),d,0)</f>
        <v>0</v>
      </c>
      <c r="N389" s="92">
        <f t="shared" si="30"/>
        <v>0</v>
      </c>
      <c r="O389" s="90">
        <f t="shared" si="31"/>
        <v>0</v>
      </c>
    </row>
    <row r="390" spans="8:15" x14ac:dyDescent="0.2">
      <c r="H390" s="87"/>
      <c r="I390" s="71">
        <f t="shared" si="27"/>
        <v>44137</v>
      </c>
      <c r="K390" s="102">
        <f>IF(OR(AND(d&gt;V_1 A_1,d&lt;V_1 A_2),AND(d&gt;V_2 A_1,d&lt;V_2 A_2),AND(d&gt;V_3 A_1,d&lt;V_3 A_2),AND(d&gt;V_4 A_1,d&lt;V_4 A_2),AND(d&gt;V_5 A_1,d&lt;V_5 A_2),AND(d&gt;V_6 A_1,d&lt;V_6 A_2)),d,0)</f>
        <v>0</v>
      </c>
      <c r="L390" s="104">
        <f>IF(OR(AND(d&gt;V_1 B_1,d&lt;V_1 B_2),AND(d&gt;V_2 B_1,d&lt;V_2 B_2),AND(d&gt;V_3 B_1,d&lt;V_3 B_2),AND(d&gt;V_4 B_1,d&lt;V_4 B_2),AND(d&gt;V_5 B_1,d&lt;V_5 B_2),AND(d&gt;V_6 B_1,d&lt;V_6 B_2)),d,0)</f>
        <v>0</v>
      </c>
      <c r="M390" s="106">
        <f>IF(OR(AND(d&gt;V_1 C_1,d&lt;V_1 C_2),AND(d&gt;V_2 C_1,d&lt;V_2 C_2),AND(d&gt;V_3 C_1,d&lt;V_3 C_2),AND(d&gt;V_4 C_1,d&lt;V_4 C_2),AND(d&gt;V_5 C_1,d&lt;V_5 C_2),AND(d&gt;V_6 C_1,d&lt;V_6 C_2)),d,0)</f>
        <v>0</v>
      </c>
      <c r="N390" s="92">
        <f t="shared" si="30"/>
        <v>0</v>
      </c>
      <c r="O390" s="90">
        <f t="shared" si="31"/>
        <v>0</v>
      </c>
    </row>
    <row r="391" spans="8:15" x14ac:dyDescent="0.2">
      <c r="H391" s="87"/>
      <c r="I391" s="71">
        <f t="shared" si="27"/>
        <v>44138</v>
      </c>
      <c r="K391" s="102">
        <f>IF(OR(AND(d&gt;V_1 A_1,d&lt;V_1 A_2),AND(d&gt;V_2 A_1,d&lt;V_2 A_2),AND(d&gt;V_3 A_1,d&lt;V_3 A_2),AND(d&gt;V_4 A_1,d&lt;V_4 A_2),AND(d&gt;V_5 A_1,d&lt;V_5 A_2),AND(d&gt;V_6 A_1,d&lt;V_6 A_2)),d,0)</f>
        <v>0</v>
      </c>
      <c r="L391" s="104">
        <f>IF(OR(AND(d&gt;V_1 B_1,d&lt;V_1 B_2),AND(d&gt;V_2 B_1,d&lt;V_2 B_2),AND(d&gt;V_3 B_1,d&lt;V_3 B_2),AND(d&gt;V_4 B_1,d&lt;V_4 B_2),AND(d&gt;V_5 B_1,d&lt;V_5 B_2),AND(d&gt;V_6 B_1,d&lt;V_6 B_2)),d,0)</f>
        <v>0</v>
      </c>
      <c r="M391" s="106">
        <f>IF(OR(AND(d&gt;V_1 C_1,d&lt;V_1 C_2),AND(d&gt;V_2 C_1,d&lt;V_2 C_2),AND(d&gt;V_3 C_1,d&lt;V_3 C_2),AND(d&gt;V_4 C_1,d&lt;V_4 C_2),AND(d&gt;V_5 C_1,d&lt;V_5 C_2),AND(d&gt;V_6 C_1,d&lt;V_6 C_2)),d,0)</f>
        <v>0</v>
      </c>
      <c r="N391" s="92">
        <f t="shared" si="30"/>
        <v>0</v>
      </c>
      <c r="O391" s="90">
        <f t="shared" si="31"/>
        <v>0</v>
      </c>
    </row>
    <row r="392" spans="8:15" x14ac:dyDescent="0.2">
      <c r="H392" s="87"/>
      <c r="I392" s="71">
        <f t="shared" si="27"/>
        <v>44139</v>
      </c>
      <c r="K392" s="102">
        <f>IF(OR(AND(d&gt;V_1 A_1,d&lt;V_1 A_2),AND(d&gt;V_2 A_1,d&lt;V_2 A_2),AND(d&gt;V_3 A_1,d&lt;V_3 A_2),AND(d&gt;V_4 A_1,d&lt;V_4 A_2),AND(d&gt;V_5 A_1,d&lt;V_5 A_2),AND(d&gt;V_6 A_1,d&lt;V_6 A_2)),d,0)</f>
        <v>0</v>
      </c>
      <c r="L392" s="104">
        <f>IF(OR(AND(d&gt;V_1 B_1,d&lt;V_1 B_2),AND(d&gt;V_2 B_1,d&lt;V_2 B_2),AND(d&gt;V_3 B_1,d&lt;V_3 B_2),AND(d&gt;V_4 B_1,d&lt;V_4 B_2),AND(d&gt;V_5 B_1,d&lt;V_5 B_2),AND(d&gt;V_6 B_1,d&lt;V_6 B_2)),d,0)</f>
        <v>0</v>
      </c>
      <c r="M392" s="106">
        <f>IF(OR(AND(d&gt;V_1 C_1,d&lt;V_1 C_2),AND(d&gt;V_2 C_1,d&lt;V_2 C_2),AND(d&gt;V_3 C_1,d&lt;V_3 C_2),AND(d&gt;V_4 C_1,d&lt;V_4 C_2),AND(d&gt;V_5 C_1,d&lt;V_5 C_2),AND(d&gt;V_6 C_1,d&lt;V_6 C_2)),d,0)</f>
        <v>0</v>
      </c>
      <c r="N392" s="92">
        <f t="shared" si="30"/>
        <v>0</v>
      </c>
      <c r="O392" s="90">
        <f t="shared" si="31"/>
        <v>0</v>
      </c>
    </row>
    <row r="393" spans="8:15" x14ac:dyDescent="0.2">
      <c r="H393" s="87"/>
      <c r="I393" s="71">
        <f t="shared" si="27"/>
        <v>44140</v>
      </c>
      <c r="K393" s="102">
        <f>IF(OR(AND(d&gt;V_1 A_1,d&lt;V_1 A_2),AND(d&gt;V_2 A_1,d&lt;V_2 A_2),AND(d&gt;V_3 A_1,d&lt;V_3 A_2),AND(d&gt;V_4 A_1,d&lt;V_4 A_2),AND(d&gt;V_5 A_1,d&lt;V_5 A_2),AND(d&gt;V_6 A_1,d&lt;V_6 A_2)),d,0)</f>
        <v>0</v>
      </c>
      <c r="L393" s="104">
        <f>IF(OR(AND(d&gt;V_1 B_1,d&lt;V_1 B_2),AND(d&gt;V_2 B_1,d&lt;V_2 B_2),AND(d&gt;V_3 B_1,d&lt;V_3 B_2),AND(d&gt;V_4 B_1,d&lt;V_4 B_2),AND(d&gt;V_5 B_1,d&lt;V_5 B_2),AND(d&gt;V_6 B_1,d&lt;V_6 B_2)),d,0)</f>
        <v>0</v>
      </c>
      <c r="M393" s="106">
        <f>IF(OR(AND(d&gt;V_1 C_1,d&lt;V_1 C_2),AND(d&gt;V_2 C_1,d&lt;V_2 C_2),AND(d&gt;V_3 C_1,d&lt;V_3 C_2),AND(d&gt;V_4 C_1,d&lt;V_4 C_2),AND(d&gt;V_5 C_1,d&lt;V_5 C_2),AND(d&gt;V_6 C_1,d&lt;V_6 C_2)),d,0)</f>
        <v>0</v>
      </c>
      <c r="N393" s="92">
        <f t="shared" si="30"/>
        <v>0</v>
      </c>
      <c r="O393" s="90">
        <f t="shared" si="31"/>
        <v>0</v>
      </c>
    </row>
    <row r="394" spans="8:15" x14ac:dyDescent="0.2">
      <c r="H394" s="87"/>
      <c r="I394" s="71">
        <f t="shared" si="27"/>
        <v>44141</v>
      </c>
      <c r="K394" s="102">
        <f>IF(OR(AND(d&gt;V_1 A_1,d&lt;V_1 A_2),AND(d&gt;V_2 A_1,d&lt;V_2 A_2),AND(d&gt;V_3 A_1,d&lt;V_3 A_2),AND(d&gt;V_4 A_1,d&lt;V_4 A_2),AND(d&gt;V_5 A_1,d&lt;V_5 A_2),AND(d&gt;V_6 A_1,d&lt;V_6 A_2)),d,0)</f>
        <v>0</v>
      </c>
      <c r="L394" s="104">
        <f>IF(OR(AND(d&gt;V_1 B_1,d&lt;V_1 B_2),AND(d&gt;V_2 B_1,d&lt;V_2 B_2),AND(d&gt;V_3 B_1,d&lt;V_3 B_2),AND(d&gt;V_4 B_1,d&lt;V_4 B_2),AND(d&gt;V_5 B_1,d&lt;V_5 B_2),AND(d&gt;V_6 B_1,d&lt;V_6 B_2)),d,0)</f>
        <v>0</v>
      </c>
      <c r="M394" s="106">
        <f>IF(OR(AND(d&gt;V_1 C_1,d&lt;V_1 C_2),AND(d&gt;V_2 C_1,d&lt;V_2 C_2),AND(d&gt;V_3 C_1,d&lt;V_3 C_2),AND(d&gt;V_4 C_1,d&lt;V_4 C_2),AND(d&gt;V_5 C_1,d&lt;V_5 C_2),AND(d&gt;V_6 C_1,d&lt;V_6 C_2)),d,0)</f>
        <v>0</v>
      </c>
      <c r="N394" s="92">
        <f t="shared" si="30"/>
        <v>0</v>
      </c>
      <c r="O394" s="90">
        <f t="shared" si="31"/>
        <v>0</v>
      </c>
    </row>
    <row r="395" spans="8:15" x14ac:dyDescent="0.2">
      <c r="H395" s="87"/>
      <c r="I395" s="71">
        <f t="shared" si="27"/>
        <v>44142</v>
      </c>
      <c r="K395" s="102">
        <f>IF(OR(AND(d&gt;V_1 A_1,d&lt;V_1 A_2),AND(d&gt;V_2 A_1,d&lt;V_2 A_2),AND(d&gt;V_3 A_1,d&lt;V_3 A_2),AND(d&gt;V_4 A_1,d&lt;V_4 A_2),AND(d&gt;V_5 A_1,d&lt;V_5 A_2),AND(d&gt;V_6 A_1,d&lt;V_6 A_2)),d,0)</f>
        <v>0</v>
      </c>
      <c r="L395" s="104">
        <f>IF(OR(AND(d&gt;V_1 B_1,d&lt;V_1 B_2),AND(d&gt;V_2 B_1,d&lt;V_2 B_2),AND(d&gt;V_3 B_1,d&lt;V_3 B_2),AND(d&gt;V_4 B_1,d&lt;V_4 B_2),AND(d&gt;V_5 B_1,d&lt;V_5 B_2),AND(d&gt;V_6 B_1,d&lt;V_6 B_2)),d,0)</f>
        <v>0</v>
      </c>
      <c r="M395" s="106">
        <f>IF(OR(AND(d&gt;V_1 C_1,d&lt;V_1 C_2),AND(d&gt;V_2 C_1,d&lt;V_2 C_2),AND(d&gt;V_3 C_1,d&lt;V_3 C_2),AND(d&gt;V_4 C_1,d&lt;V_4 C_2),AND(d&gt;V_5 C_1,d&lt;V_5 C_2),AND(d&gt;V_6 C_1,d&lt;V_6 C_2)),d,0)</f>
        <v>0</v>
      </c>
      <c r="N395" s="92">
        <f t="shared" si="30"/>
        <v>0</v>
      </c>
      <c r="O395" s="90">
        <f t="shared" si="31"/>
        <v>0</v>
      </c>
    </row>
    <row r="396" spans="8:15" x14ac:dyDescent="0.2">
      <c r="H396" s="87"/>
      <c r="I396" s="71">
        <f t="shared" si="27"/>
        <v>44143</v>
      </c>
      <c r="K396" s="102">
        <f>IF(OR(AND(d&gt;V_1 A_1,d&lt;V_1 A_2),AND(d&gt;V_2 A_1,d&lt;V_2 A_2),AND(d&gt;V_3 A_1,d&lt;V_3 A_2),AND(d&gt;V_4 A_1,d&lt;V_4 A_2),AND(d&gt;V_5 A_1,d&lt;V_5 A_2),AND(d&gt;V_6 A_1,d&lt;V_6 A_2)),d,0)</f>
        <v>0</v>
      </c>
      <c r="L396" s="104">
        <f>IF(OR(AND(d&gt;V_1 B_1,d&lt;V_1 B_2),AND(d&gt;V_2 B_1,d&lt;V_2 B_2),AND(d&gt;V_3 B_1,d&lt;V_3 B_2),AND(d&gt;V_4 B_1,d&lt;V_4 B_2),AND(d&gt;V_5 B_1,d&lt;V_5 B_2),AND(d&gt;V_6 B_1,d&lt;V_6 B_2)),d,0)</f>
        <v>0</v>
      </c>
      <c r="M396" s="106">
        <f>IF(OR(AND(d&gt;V_1 C_1,d&lt;V_1 C_2),AND(d&gt;V_2 C_1,d&lt;V_2 C_2),AND(d&gt;V_3 C_1,d&lt;V_3 C_2),AND(d&gt;V_4 C_1,d&lt;V_4 C_2),AND(d&gt;V_5 C_1,d&lt;V_5 C_2),AND(d&gt;V_6 C_1,d&lt;V_6 C_2)),d,0)</f>
        <v>0</v>
      </c>
      <c r="N396" s="92">
        <f t="shared" si="30"/>
        <v>0</v>
      </c>
      <c r="O396" s="90">
        <f t="shared" si="31"/>
        <v>0</v>
      </c>
    </row>
    <row r="397" spans="8:15" x14ac:dyDescent="0.2">
      <c r="H397" s="87"/>
      <c r="I397" s="71">
        <f t="shared" si="27"/>
        <v>44144</v>
      </c>
      <c r="K397" s="102">
        <f>IF(OR(AND(d&gt;V_1 A_1,d&lt;V_1 A_2),AND(d&gt;V_2 A_1,d&lt;V_2 A_2),AND(d&gt;V_3 A_1,d&lt;V_3 A_2),AND(d&gt;V_4 A_1,d&lt;V_4 A_2),AND(d&gt;V_5 A_1,d&lt;V_5 A_2),AND(d&gt;V_6 A_1,d&lt;V_6 A_2)),d,0)</f>
        <v>0</v>
      </c>
      <c r="L397" s="104">
        <f>IF(OR(AND(d&gt;V_1 B_1,d&lt;V_1 B_2),AND(d&gt;V_2 B_1,d&lt;V_2 B_2),AND(d&gt;V_3 B_1,d&lt;V_3 B_2),AND(d&gt;V_4 B_1,d&lt;V_4 B_2),AND(d&gt;V_5 B_1,d&lt;V_5 B_2),AND(d&gt;V_6 B_1,d&lt;V_6 B_2)),d,0)</f>
        <v>0</v>
      </c>
      <c r="M397" s="106">
        <f>IF(OR(AND(d&gt;V_1 C_1,d&lt;V_1 C_2),AND(d&gt;V_2 C_1,d&lt;V_2 C_2),AND(d&gt;V_3 C_1,d&lt;V_3 C_2),AND(d&gt;V_4 C_1,d&lt;V_4 C_2),AND(d&gt;V_5 C_1,d&lt;V_5 C_2),AND(d&gt;V_6 C_1,d&lt;V_6 C_2)),d,0)</f>
        <v>0</v>
      </c>
      <c r="N397" s="92">
        <f t="shared" si="30"/>
        <v>0</v>
      </c>
      <c r="O397" s="90">
        <f t="shared" si="31"/>
        <v>0</v>
      </c>
    </row>
    <row r="398" spans="8:15" x14ac:dyDescent="0.2">
      <c r="H398" s="87"/>
      <c r="I398" s="71">
        <f t="shared" si="27"/>
        <v>44145</v>
      </c>
      <c r="K398" s="102">
        <f>IF(OR(AND(d&gt;V_1 A_1,d&lt;V_1 A_2),AND(d&gt;V_2 A_1,d&lt;V_2 A_2),AND(d&gt;V_3 A_1,d&lt;V_3 A_2),AND(d&gt;V_4 A_1,d&lt;V_4 A_2),AND(d&gt;V_5 A_1,d&lt;V_5 A_2),AND(d&gt;V_6 A_1,d&lt;V_6 A_2)),d,0)</f>
        <v>0</v>
      </c>
      <c r="L398" s="104">
        <f>IF(OR(AND(d&gt;V_1 B_1,d&lt;V_1 B_2),AND(d&gt;V_2 B_1,d&lt;V_2 B_2),AND(d&gt;V_3 B_1,d&lt;V_3 B_2),AND(d&gt;V_4 B_1,d&lt;V_4 B_2),AND(d&gt;V_5 B_1,d&lt;V_5 B_2),AND(d&gt;V_6 B_1,d&lt;V_6 B_2)),d,0)</f>
        <v>0</v>
      </c>
      <c r="M398" s="106">
        <f>IF(OR(AND(d&gt;V_1 C_1,d&lt;V_1 C_2),AND(d&gt;V_2 C_1,d&lt;V_2 C_2),AND(d&gt;V_3 C_1,d&lt;V_3 C_2),AND(d&gt;V_4 C_1,d&lt;V_4 C_2),AND(d&gt;V_5 C_1,d&lt;V_5 C_2),AND(d&gt;V_6 C_1,d&lt;V_6 C_2)),d,0)</f>
        <v>0</v>
      </c>
      <c r="N398" s="92">
        <f t="shared" si="30"/>
        <v>0</v>
      </c>
      <c r="O398" s="90">
        <f t="shared" si="31"/>
        <v>0</v>
      </c>
    </row>
    <row r="399" spans="8:15" x14ac:dyDescent="0.2">
      <c r="H399" s="87"/>
      <c r="I399" s="71">
        <f t="shared" si="27"/>
        <v>44146</v>
      </c>
      <c r="K399" s="102">
        <f>IF(OR(AND(d&gt;V_1 A_1,d&lt;V_1 A_2),AND(d&gt;V_2 A_1,d&lt;V_2 A_2),AND(d&gt;V_3 A_1,d&lt;V_3 A_2),AND(d&gt;V_4 A_1,d&lt;V_4 A_2),AND(d&gt;V_5 A_1,d&lt;V_5 A_2),AND(d&gt;V_6 A_1,d&lt;V_6 A_2)),d,0)</f>
        <v>0</v>
      </c>
      <c r="L399" s="104">
        <f>IF(OR(AND(d&gt;V_1 B_1,d&lt;V_1 B_2),AND(d&gt;V_2 B_1,d&lt;V_2 B_2),AND(d&gt;V_3 B_1,d&lt;V_3 B_2),AND(d&gt;V_4 B_1,d&lt;V_4 B_2),AND(d&gt;V_5 B_1,d&lt;V_5 B_2),AND(d&gt;V_6 B_1,d&lt;V_6 B_2)),d,0)</f>
        <v>0</v>
      </c>
      <c r="M399" s="106">
        <f>IF(OR(AND(d&gt;V_1 C_1,d&lt;V_1 C_2),AND(d&gt;V_2 C_1,d&lt;V_2 C_2),AND(d&gt;V_3 C_1,d&lt;V_3 C_2),AND(d&gt;V_4 C_1,d&lt;V_4 C_2),AND(d&gt;V_5 C_1,d&lt;V_5 C_2),AND(d&gt;V_6 C_1,d&lt;V_6 C_2)),d,0)</f>
        <v>0</v>
      </c>
      <c r="N399" s="92">
        <f t="shared" si="30"/>
        <v>0</v>
      </c>
      <c r="O399" s="90">
        <f t="shared" si="31"/>
        <v>0</v>
      </c>
    </row>
    <row r="400" spans="8:15" x14ac:dyDescent="0.2">
      <c r="H400" s="87"/>
      <c r="I400" s="71">
        <f t="shared" si="27"/>
        <v>44147</v>
      </c>
      <c r="K400" s="102">
        <f>IF(OR(AND(d&gt;V_1 A_1,d&lt;V_1 A_2),AND(d&gt;V_2 A_1,d&lt;V_2 A_2),AND(d&gt;V_3 A_1,d&lt;V_3 A_2),AND(d&gt;V_4 A_1,d&lt;V_4 A_2),AND(d&gt;V_5 A_1,d&lt;V_5 A_2),AND(d&gt;V_6 A_1,d&lt;V_6 A_2)),d,0)</f>
        <v>0</v>
      </c>
      <c r="L400" s="104">
        <f>IF(OR(AND(d&gt;V_1 B_1,d&lt;V_1 B_2),AND(d&gt;V_2 B_1,d&lt;V_2 B_2),AND(d&gt;V_3 B_1,d&lt;V_3 B_2),AND(d&gt;V_4 B_1,d&lt;V_4 B_2),AND(d&gt;V_5 B_1,d&lt;V_5 B_2),AND(d&gt;V_6 B_1,d&lt;V_6 B_2)),d,0)</f>
        <v>0</v>
      </c>
      <c r="M400" s="106">
        <f>IF(OR(AND(d&gt;V_1 C_1,d&lt;V_1 C_2),AND(d&gt;V_2 C_1,d&lt;V_2 C_2),AND(d&gt;V_3 C_1,d&lt;V_3 C_2),AND(d&gt;V_4 C_1,d&lt;V_4 C_2),AND(d&gt;V_5 C_1,d&lt;V_5 C_2),AND(d&gt;V_6 C_1,d&lt;V_6 C_2)),d,0)</f>
        <v>0</v>
      </c>
      <c r="N400" s="92">
        <f t="shared" si="30"/>
        <v>0</v>
      </c>
      <c r="O400" s="90">
        <f t="shared" si="31"/>
        <v>0</v>
      </c>
    </row>
    <row r="401" spans="8:15" x14ac:dyDescent="0.2">
      <c r="H401" s="87"/>
      <c r="I401" s="71">
        <f t="shared" si="27"/>
        <v>44148</v>
      </c>
      <c r="K401" s="102">
        <f>IF(OR(AND(d&gt;V_1 A_1,d&lt;V_1 A_2),AND(d&gt;V_2 A_1,d&lt;V_2 A_2),AND(d&gt;V_3 A_1,d&lt;V_3 A_2),AND(d&gt;V_4 A_1,d&lt;V_4 A_2),AND(d&gt;V_5 A_1,d&lt;V_5 A_2),AND(d&gt;V_6 A_1,d&lt;V_6 A_2)),d,0)</f>
        <v>0</v>
      </c>
      <c r="L401" s="104">
        <f>IF(OR(AND(d&gt;V_1 B_1,d&lt;V_1 B_2),AND(d&gt;V_2 B_1,d&lt;V_2 B_2),AND(d&gt;V_3 B_1,d&lt;V_3 B_2),AND(d&gt;V_4 B_1,d&lt;V_4 B_2),AND(d&gt;V_5 B_1,d&lt;V_5 B_2),AND(d&gt;V_6 B_1,d&lt;V_6 B_2)),d,0)</f>
        <v>0</v>
      </c>
      <c r="M401" s="106">
        <f>IF(OR(AND(d&gt;V_1 C_1,d&lt;V_1 C_2),AND(d&gt;V_2 C_1,d&lt;V_2 C_2),AND(d&gt;V_3 C_1,d&lt;V_3 C_2),AND(d&gt;V_4 C_1,d&lt;V_4 C_2),AND(d&gt;V_5 C_1,d&lt;V_5 C_2),AND(d&gt;V_6 C_1,d&lt;V_6 C_2)),d,0)</f>
        <v>0</v>
      </c>
      <c r="N401" s="92">
        <f t="shared" si="30"/>
        <v>0</v>
      </c>
      <c r="O401" s="90">
        <f t="shared" si="31"/>
        <v>0</v>
      </c>
    </row>
    <row r="402" spans="8:15" x14ac:dyDescent="0.2">
      <c r="H402" s="87"/>
      <c r="I402" s="71">
        <f t="shared" si="27"/>
        <v>44149</v>
      </c>
      <c r="K402" s="102">
        <f>IF(OR(AND(d&gt;V_1 A_1,d&lt;V_1 A_2),AND(d&gt;V_2 A_1,d&lt;V_2 A_2),AND(d&gt;V_3 A_1,d&lt;V_3 A_2),AND(d&gt;V_4 A_1,d&lt;V_4 A_2),AND(d&gt;V_5 A_1,d&lt;V_5 A_2),AND(d&gt;V_6 A_1,d&lt;V_6 A_2)),d,0)</f>
        <v>0</v>
      </c>
      <c r="L402" s="104">
        <f>IF(OR(AND(d&gt;V_1 B_1,d&lt;V_1 B_2),AND(d&gt;V_2 B_1,d&lt;V_2 B_2),AND(d&gt;V_3 B_1,d&lt;V_3 B_2),AND(d&gt;V_4 B_1,d&lt;V_4 B_2),AND(d&gt;V_5 B_1,d&lt;V_5 B_2),AND(d&gt;V_6 B_1,d&lt;V_6 B_2)),d,0)</f>
        <v>0</v>
      </c>
      <c r="M402" s="106">
        <f>IF(OR(AND(d&gt;V_1 C_1,d&lt;V_1 C_2),AND(d&gt;V_2 C_1,d&lt;V_2 C_2),AND(d&gt;V_3 C_1,d&lt;V_3 C_2),AND(d&gt;V_4 C_1,d&lt;V_4 C_2),AND(d&gt;V_5 C_1,d&lt;V_5 C_2),AND(d&gt;V_6 C_1,d&lt;V_6 C_2)),d,0)</f>
        <v>0</v>
      </c>
      <c r="N402" s="92">
        <f t="shared" si="30"/>
        <v>0</v>
      </c>
      <c r="O402" s="90">
        <f t="shared" si="31"/>
        <v>0</v>
      </c>
    </row>
    <row r="403" spans="8:15" x14ac:dyDescent="0.2">
      <c r="H403" s="87"/>
      <c r="I403" s="71">
        <f t="shared" si="27"/>
        <v>44150</v>
      </c>
      <c r="K403" s="102">
        <f>IF(OR(AND(d&gt;V_1 A_1,d&lt;V_1 A_2),AND(d&gt;V_2 A_1,d&lt;V_2 A_2),AND(d&gt;V_3 A_1,d&lt;V_3 A_2),AND(d&gt;V_4 A_1,d&lt;V_4 A_2),AND(d&gt;V_5 A_1,d&lt;V_5 A_2),AND(d&gt;V_6 A_1,d&lt;V_6 A_2)),d,0)</f>
        <v>0</v>
      </c>
      <c r="L403" s="104">
        <f>IF(OR(AND(d&gt;V_1 B_1,d&lt;V_1 B_2),AND(d&gt;V_2 B_1,d&lt;V_2 B_2),AND(d&gt;V_3 B_1,d&lt;V_3 B_2),AND(d&gt;V_4 B_1,d&lt;V_4 B_2),AND(d&gt;V_5 B_1,d&lt;V_5 B_2),AND(d&gt;V_6 B_1,d&lt;V_6 B_2)),d,0)</f>
        <v>0</v>
      </c>
      <c r="M403" s="106">
        <f>IF(OR(AND(d&gt;V_1 C_1,d&lt;V_1 C_2),AND(d&gt;V_2 C_1,d&lt;V_2 C_2),AND(d&gt;V_3 C_1,d&lt;V_3 C_2),AND(d&gt;V_4 C_1,d&lt;V_4 C_2),AND(d&gt;V_5 C_1,d&lt;V_5 C_2),AND(d&gt;V_6 C_1,d&lt;V_6 C_2)),d,0)</f>
        <v>0</v>
      </c>
      <c r="N403" s="92">
        <f t="shared" si="30"/>
        <v>0</v>
      </c>
      <c r="O403" s="90">
        <f t="shared" si="31"/>
        <v>0</v>
      </c>
    </row>
    <row r="404" spans="8:15" x14ac:dyDescent="0.2">
      <c r="H404" s="87"/>
      <c r="I404" s="71">
        <f t="shared" si="27"/>
        <v>44151</v>
      </c>
      <c r="K404" s="102">
        <f>IF(OR(AND(d&gt;V_1 A_1,d&lt;V_1 A_2),AND(d&gt;V_2 A_1,d&lt;V_2 A_2),AND(d&gt;V_3 A_1,d&lt;V_3 A_2),AND(d&gt;V_4 A_1,d&lt;V_4 A_2),AND(d&gt;V_5 A_1,d&lt;V_5 A_2),AND(d&gt;V_6 A_1,d&lt;V_6 A_2)),d,0)</f>
        <v>0</v>
      </c>
      <c r="L404" s="104">
        <f>IF(OR(AND(d&gt;V_1 B_1,d&lt;V_1 B_2),AND(d&gt;V_2 B_1,d&lt;V_2 B_2),AND(d&gt;V_3 B_1,d&lt;V_3 B_2),AND(d&gt;V_4 B_1,d&lt;V_4 B_2),AND(d&gt;V_5 B_1,d&lt;V_5 B_2),AND(d&gt;V_6 B_1,d&lt;V_6 B_2)),d,0)</f>
        <v>0</v>
      </c>
      <c r="M404" s="106">
        <f>IF(OR(AND(d&gt;V_1 C_1,d&lt;V_1 C_2),AND(d&gt;V_2 C_1,d&lt;V_2 C_2),AND(d&gt;V_3 C_1,d&lt;V_3 C_2),AND(d&gt;V_4 C_1,d&lt;V_4 C_2),AND(d&gt;V_5 C_1,d&lt;V_5 C_2),AND(d&gt;V_6 C_1,d&lt;V_6 C_2)),d,0)</f>
        <v>0</v>
      </c>
      <c r="N404" s="92">
        <f t="shared" si="30"/>
        <v>0</v>
      </c>
      <c r="O404" s="90">
        <f t="shared" si="31"/>
        <v>0</v>
      </c>
    </row>
    <row r="405" spans="8:15" x14ac:dyDescent="0.2">
      <c r="H405" s="87"/>
      <c r="I405" s="71">
        <f t="shared" si="27"/>
        <v>44152</v>
      </c>
      <c r="K405" s="102">
        <f>IF(OR(AND(d&gt;V_1 A_1,d&lt;V_1 A_2),AND(d&gt;V_2 A_1,d&lt;V_2 A_2),AND(d&gt;V_3 A_1,d&lt;V_3 A_2),AND(d&gt;V_4 A_1,d&lt;V_4 A_2),AND(d&gt;V_5 A_1,d&lt;V_5 A_2),AND(d&gt;V_6 A_1,d&lt;V_6 A_2)),d,0)</f>
        <v>0</v>
      </c>
      <c r="L405" s="104">
        <f>IF(OR(AND(d&gt;V_1 B_1,d&lt;V_1 B_2),AND(d&gt;V_2 B_1,d&lt;V_2 B_2),AND(d&gt;V_3 B_1,d&lt;V_3 B_2),AND(d&gt;V_4 B_1,d&lt;V_4 B_2),AND(d&gt;V_5 B_1,d&lt;V_5 B_2),AND(d&gt;V_6 B_1,d&lt;V_6 B_2)),d,0)</f>
        <v>0</v>
      </c>
      <c r="M405" s="106">
        <f>IF(OR(AND(d&gt;V_1 C_1,d&lt;V_1 C_2),AND(d&gt;V_2 C_1,d&lt;V_2 C_2),AND(d&gt;V_3 C_1,d&lt;V_3 C_2),AND(d&gt;V_4 C_1,d&lt;V_4 C_2),AND(d&gt;V_5 C_1,d&lt;V_5 C_2),AND(d&gt;V_6 C_1,d&lt;V_6 C_2)),d,0)</f>
        <v>0</v>
      </c>
      <c r="N405" s="92">
        <f t="shared" si="30"/>
        <v>0</v>
      </c>
      <c r="O405" s="90">
        <f t="shared" si="31"/>
        <v>0</v>
      </c>
    </row>
    <row r="406" spans="8:15" x14ac:dyDescent="0.2">
      <c r="H406" s="87"/>
      <c r="I406" s="71">
        <f t="shared" si="27"/>
        <v>44153</v>
      </c>
      <c r="K406" s="102">
        <f>IF(OR(AND(d&gt;V_1 A_1,d&lt;V_1 A_2),AND(d&gt;V_2 A_1,d&lt;V_2 A_2),AND(d&gt;V_3 A_1,d&lt;V_3 A_2),AND(d&gt;V_4 A_1,d&lt;V_4 A_2),AND(d&gt;V_5 A_1,d&lt;V_5 A_2),AND(d&gt;V_6 A_1,d&lt;V_6 A_2)),d,0)</f>
        <v>0</v>
      </c>
      <c r="L406" s="104">
        <f>IF(OR(AND(d&gt;V_1 B_1,d&lt;V_1 B_2),AND(d&gt;V_2 B_1,d&lt;V_2 B_2),AND(d&gt;V_3 B_1,d&lt;V_3 B_2),AND(d&gt;V_4 B_1,d&lt;V_4 B_2),AND(d&gt;V_5 B_1,d&lt;V_5 B_2),AND(d&gt;V_6 B_1,d&lt;V_6 B_2)),d,0)</f>
        <v>0</v>
      </c>
      <c r="M406" s="106">
        <f>IF(OR(AND(d&gt;V_1 C_1,d&lt;V_1 C_2),AND(d&gt;V_2 C_1,d&lt;V_2 C_2),AND(d&gt;V_3 C_1,d&lt;V_3 C_2),AND(d&gt;V_4 C_1,d&lt;V_4 C_2),AND(d&gt;V_5 C_1,d&lt;V_5 C_2),AND(d&gt;V_6 C_1,d&lt;V_6 C_2)),d,0)</f>
        <v>0</v>
      </c>
      <c r="N406" s="92">
        <f t="shared" si="30"/>
        <v>0</v>
      </c>
      <c r="O406" s="90">
        <f t="shared" si="31"/>
        <v>0</v>
      </c>
    </row>
    <row r="407" spans="8:15" x14ac:dyDescent="0.2">
      <c r="H407" s="87"/>
      <c r="I407" s="71">
        <f t="shared" si="27"/>
        <v>44154</v>
      </c>
      <c r="K407" s="102">
        <f>IF(OR(AND(d&gt;V_1 A_1,d&lt;V_1 A_2),AND(d&gt;V_2 A_1,d&lt;V_2 A_2),AND(d&gt;V_3 A_1,d&lt;V_3 A_2),AND(d&gt;V_4 A_1,d&lt;V_4 A_2),AND(d&gt;V_5 A_1,d&lt;V_5 A_2),AND(d&gt;V_6 A_1,d&lt;V_6 A_2)),d,0)</f>
        <v>0</v>
      </c>
      <c r="L407" s="104">
        <f>IF(OR(AND(d&gt;V_1 B_1,d&lt;V_1 B_2),AND(d&gt;V_2 B_1,d&lt;V_2 B_2),AND(d&gt;V_3 B_1,d&lt;V_3 B_2),AND(d&gt;V_4 B_1,d&lt;V_4 B_2),AND(d&gt;V_5 B_1,d&lt;V_5 B_2),AND(d&gt;V_6 B_1,d&lt;V_6 B_2)),d,0)</f>
        <v>0</v>
      </c>
      <c r="M407" s="106">
        <f>IF(OR(AND(d&gt;V_1 C_1,d&lt;V_1 C_2),AND(d&gt;V_2 C_1,d&lt;V_2 C_2),AND(d&gt;V_3 C_1,d&lt;V_3 C_2),AND(d&gt;V_4 C_1,d&lt;V_4 C_2),AND(d&gt;V_5 C_1,d&lt;V_5 C_2),AND(d&gt;V_6 C_1,d&lt;V_6 C_2)),d,0)</f>
        <v>0</v>
      </c>
      <c r="N407" s="92">
        <f t="shared" si="30"/>
        <v>0</v>
      </c>
      <c r="O407" s="90">
        <f t="shared" si="31"/>
        <v>0</v>
      </c>
    </row>
    <row r="408" spans="8:15" x14ac:dyDescent="0.2">
      <c r="H408" s="87"/>
      <c r="I408" s="71">
        <f t="shared" si="27"/>
        <v>44155</v>
      </c>
      <c r="K408" s="102">
        <f>IF(OR(AND(d&gt;V_1 A_1,d&lt;V_1 A_2),AND(d&gt;V_2 A_1,d&lt;V_2 A_2),AND(d&gt;V_3 A_1,d&lt;V_3 A_2),AND(d&gt;V_4 A_1,d&lt;V_4 A_2),AND(d&gt;V_5 A_1,d&lt;V_5 A_2),AND(d&gt;V_6 A_1,d&lt;V_6 A_2)),d,0)</f>
        <v>0</v>
      </c>
      <c r="L408" s="104">
        <f>IF(OR(AND(d&gt;V_1 B_1,d&lt;V_1 B_2),AND(d&gt;V_2 B_1,d&lt;V_2 B_2),AND(d&gt;V_3 B_1,d&lt;V_3 B_2),AND(d&gt;V_4 B_1,d&lt;V_4 B_2),AND(d&gt;V_5 B_1,d&lt;V_5 B_2),AND(d&gt;V_6 B_1,d&lt;V_6 B_2)),d,0)</f>
        <v>0</v>
      </c>
      <c r="M408" s="106">
        <f>IF(OR(AND(d&gt;V_1 C_1,d&lt;V_1 C_2),AND(d&gt;V_2 C_1,d&lt;V_2 C_2),AND(d&gt;V_3 C_1,d&lt;V_3 C_2),AND(d&gt;V_4 C_1,d&lt;V_4 C_2),AND(d&gt;V_5 C_1,d&lt;V_5 C_2),AND(d&gt;V_6 C_1,d&lt;V_6 C_2)),d,0)</f>
        <v>0</v>
      </c>
      <c r="N408" s="92">
        <f t="shared" si="30"/>
        <v>0</v>
      </c>
      <c r="O408" s="90">
        <f t="shared" si="31"/>
        <v>0</v>
      </c>
    </row>
    <row r="409" spans="8:15" x14ac:dyDescent="0.2">
      <c r="H409" s="87"/>
      <c r="I409" s="71">
        <f t="shared" si="27"/>
        <v>44156</v>
      </c>
      <c r="K409" s="102">
        <f>IF(OR(AND(d&gt;V_1 A_1,d&lt;V_1 A_2),AND(d&gt;V_2 A_1,d&lt;V_2 A_2),AND(d&gt;V_3 A_1,d&lt;V_3 A_2),AND(d&gt;V_4 A_1,d&lt;V_4 A_2),AND(d&gt;V_5 A_1,d&lt;V_5 A_2),AND(d&gt;V_6 A_1,d&lt;V_6 A_2)),d,0)</f>
        <v>0</v>
      </c>
      <c r="L409" s="104">
        <f>IF(OR(AND(d&gt;V_1 B_1,d&lt;V_1 B_2),AND(d&gt;V_2 B_1,d&lt;V_2 B_2),AND(d&gt;V_3 B_1,d&lt;V_3 B_2),AND(d&gt;V_4 B_1,d&lt;V_4 B_2),AND(d&gt;V_5 B_1,d&lt;V_5 B_2),AND(d&gt;V_6 B_1,d&lt;V_6 B_2)),d,0)</f>
        <v>0</v>
      </c>
      <c r="M409" s="106">
        <f>IF(OR(AND(d&gt;V_1 C_1,d&lt;V_1 C_2),AND(d&gt;V_2 C_1,d&lt;V_2 C_2),AND(d&gt;V_3 C_1,d&lt;V_3 C_2),AND(d&gt;V_4 C_1,d&lt;V_4 C_2),AND(d&gt;V_5 C_1,d&lt;V_5 C_2),AND(d&gt;V_6 C_1,d&lt;V_6 C_2)),d,0)</f>
        <v>0</v>
      </c>
      <c r="N409" s="92">
        <f t="shared" si="30"/>
        <v>0</v>
      </c>
      <c r="O409" s="90">
        <f t="shared" si="31"/>
        <v>0</v>
      </c>
    </row>
    <row r="410" spans="8:15" x14ac:dyDescent="0.2">
      <c r="H410" s="87"/>
      <c r="I410" s="71">
        <f t="shared" si="27"/>
        <v>44157</v>
      </c>
      <c r="K410" s="102">
        <f>IF(OR(AND(d&gt;V_1 A_1,d&lt;V_1 A_2),AND(d&gt;V_2 A_1,d&lt;V_2 A_2),AND(d&gt;V_3 A_1,d&lt;V_3 A_2),AND(d&gt;V_4 A_1,d&lt;V_4 A_2),AND(d&gt;V_5 A_1,d&lt;V_5 A_2),AND(d&gt;V_6 A_1,d&lt;V_6 A_2)),d,0)</f>
        <v>0</v>
      </c>
      <c r="L410" s="104">
        <f>IF(OR(AND(d&gt;V_1 B_1,d&lt;V_1 B_2),AND(d&gt;V_2 B_1,d&lt;V_2 B_2),AND(d&gt;V_3 B_1,d&lt;V_3 B_2),AND(d&gt;V_4 B_1,d&lt;V_4 B_2),AND(d&gt;V_5 B_1,d&lt;V_5 B_2),AND(d&gt;V_6 B_1,d&lt;V_6 B_2)),d,0)</f>
        <v>0</v>
      </c>
      <c r="M410" s="106">
        <f>IF(OR(AND(d&gt;V_1 C_1,d&lt;V_1 C_2),AND(d&gt;V_2 C_1,d&lt;V_2 C_2),AND(d&gt;V_3 C_1,d&lt;V_3 C_2),AND(d&gt;V_4 C_1,d&lt;V_4 C_2),AND(d&gt;V_5 C_1,d&lt;V_5 C_2),AND(d&gt;V_6 C_1,d&lt;V_6 C_2)),d,0)</f>
        <v>0</v>
      </c>
      <c r="N410" s="92">
        <f t="shared" si="30"/>
        <v>0</v>
      </c>
      <c r="O410" s="90">
        <f t="shared" si="31"/>
        <v>0</v>
      </c>
    </row>
    <row r="411" spans="8:15" x14ac:dyDescent="0.2">
      <c r="H411" s="87"/>
      <c r="I411" s="71">
        <f t="shared" si="27"/>
        <v>44158</v>
      </c>
      <c r="K411" s="102">
        <f>IF(OR(AND(d&gt;V_1 A_1,d&lt;V_1 A_2),AND(d&gt;V_2 A_1,d&lt;V_2 A_2),AND(d&gt;V_3 A_1,d&lt;V_3 A_2),AND(d&gt;V_4 A_1,d&lt;V_4 A_2),AND(d&gt;V_5 A_1,d&lt;V_5 A_2),AND(d&gt;V_6 A_1,d&lt;V_6 A_2)),d,0)</f>
        <v>0</v>
      </c>
      <c r="L411" s="104">
        <f>IF(OR(AND(d&gt;V_1 B_1,d&lt;V_1 B_2),AND(d&gt;V_2 B_1,d&lt;V_2 B_2),AND(d&gt;V_3 B_1,d&lt;V_3 B_2),AND(d&gt;V_4 B_1,d&lt;V_4 B_2),AND(d&gt;V_5 B_1,d&lt;V_5 B_2),AND(d&gt;V_6 B_1,d&lt;V_6 B_2)),d,0)</f>
        <v>0</v>
      </c>
      <c r="M411" s="106">
        <f>IF(OR(AND(d&gt;V_1 C_1,d&lt;V_1 C_2),AND(d&gt;V_2 C_1,d&lt;V_2 C_2),AND(d&gt;V_3 C_1,d&lt;V_3 C_2),AND(d&gt;V_4 C_1,d&lt;V_4 C_2),AND(d&gt;V_5 C_1,d&lt;V_5 C_2),AND(d&gt;V_6 C_1,d&lt;V_6 C_2)),d,0)</f>
        <v>0</v>
      </c>
      <c r="N411" s="92">
        <f t="shared" si="30"/>
        <v>0</v>
      </c>
      <c r="O411" s="90">
        <f t="shared" si="31"/>
        <v>0</v>
      </c>
    </row>
    <row r="412" spans="8:15" x14ac:dyDescent="0.2">
      <c r="H412" s="87"/>
      <c r="I412" s="71">
        <f t="shared" si="27"/>
        <v>44159</v>
      </c>
      <c r="K412" s="102">
        <f>IF(OR(AND(d&gt;V_1 A_1,d&lt;V_1 A_2),AND(d&gt;V_2 A_1,d&lt;V_2 A_2),AND(d&gt;V_3 A_1,d&lt;V_3 A_2),AND(d&gt;V_4 A_1,d&lt;V_4 A_2),AND(d&gt;V_5 A_1,d&lt;V_5 A_2),AND(d&gt;V_6 A_1,d&lt;V_6 A_2)),d,0)</f>
        <v>0</v>
      </c>
      <c r="L412" s="104">
        <f>IF(OR(AND(d&gt;V_1 B_1,d&lt;V_1 B_2),AND(d&gt;V_2 B_1,d&lt;V_2 B_2),AND(d&gt;V_3 B_1,d&lt;V_3 B_2),AND(d&gt;V_4 B_1,d&lt;V_4 B_2),AND(d&gt;V_5 B_1,d&lt;V_5 B_2),AND(d&gt;V_6 B_1,d&lt;V_6 B_2)),d,0)</f>
        <v>0</v>
      </c>
      <c r="M412" s="106">
        <f>IF(OR(AND(d&gt;V_1 C_1,d&lt;V_1 C_2),AND(d&gt;V_2 C_1,d&lt;V_2 C_2),AND(d&gt;V_3 C_1,d&lt;V_3 C_2),AND(d&gt;V_4 C_1,d&lt;V_4 C_2),AND(d&gt;V_5 C_1,d&lt;V_5 C_2),AND(d&gt;V_6 C_1,d&lt;V_6 C_2)),d,0)</f>
        <v>0</v>
      </c>
      <c r="N412" s="92">
        <f t="shared" si="30"/>
        <v>0</v>
      </c>
      <c r="O412" s="90">
        <f t="shared" si="31"/>
        <v>0</v>
      </c>
    </row>
    <row r="413" spans="8:15" x14ac:dyDescent="0.2">
      <c r="H413" s="87"/>
      <c r="I413" s="71">
        <f t="shared" si="27"/>
        <v>44160</v>
      </c>
      <c r="K413" s="102">
        <f>IF(OR(AND(d&gt;V_1 A_1,d&lt;V_1 A_2),AND(d&gt;V_2 A_1,d&lt;V_2 A_2),AND(d&gt;V_3 A_1,d&lt;V_3 A_2),AND(d&gt;V_4 A_1,d&lt;V_4 A_2),AND(d&gt;V_5 A_1,d&lt;V_5 A_2),AND(d&gt;V_6 A_1,d&lt;V_6 A_2)),d,0)</f>
        <v>0</v>
      </c>
      <c r="L413" s="104">
        <f>IF(OR(AND(d&gt;V_1 B_1,d&lt;V_1 B_2),AND(d&gt;V_2 B_1,d&lt;V_2 B_2),AND(d&gt;V_3 B_1,d&lt;V_3 B_2),AND(d&gt;V_4 B_1,d&lt;V_4 B_2),AND(d&gt;V_5 B_1,d&lt;V_5 B_2),AND(d&gt;V_6 B_1,d&lt;V_6 B_2)),d,0)</f>
        <v>0</v>
      </c>
      <c r="M413" s="106">
        <f>IF(OR(AND(d&gt;V_1 C_1,d&lt;V_1 C_2),AND(d&gt;V_2 C_1,d&lt;V_2 C_2),AND(d&gt;V_3 C_1,d&lt;V_3 C_2),AND(d&gt;V_4 C_1,d&lt;V_4 C_2),AND(d&gt;V_5 C_1,d&lt;V_5 C_2),AND(d&gt;V_6 C_1,d&lt;V_6 C_2)),d,0)</f>
        <v>0</v>
      </c>
      <c r="N413" s="92">
        <f t="shared" si="30"/>
        <v>0</v>
      </c>
      <c r="O413" s="90">
        <f t="shared" si="31"/>
        <v>0</v>
      </c>
    </row>
    <row r="414" spans="8:15" x14ac:dyDescent="0.2">
      <c r="H414" s="87"/>
      <c r="I414" s="71">
        <f t="shared" si="27"/>
        <v>44161</v>
      </c>
      <c r="K414" s="102">
        <f>IF(OR(AND(d&gt;V_1 A_1,d&lt;V_1 A_2),AND(d&gt;V_2 A_1,d&lt;V_2 A_2),AND(d&gt;V_3 A_1,d&lt;V_3 A_2),AND(d&gt;V_4 A_1,d&lt;V_4 A_2),AND(d&gt;V_5 A_1,d&lt;V_5 A_2),AND(d&gt;V_6 A_1,d&lt;V_6 A_2)),d,0)</f>
        <v>0</v>
      </c>
      <c r="L414" s="104">
        <f>IF(OR(AND(d&gt;V_1 B_1,d&lt;V_1 B_2),AND(d&gt;V_2 B_1,d&lt;V_2 B_2),AND(d&gt;V_3 B_1,d&lt;V_3 B_2),AND(d&gt;V_4 B_1,d&lt;V_4 B_2),AND(d&gt;V_5 B_1,d&lt;V_5 B_2),AND(d&gt;V_6 B_1,d&lt;V_6 B_2)),d,0)</f>
        <v>0</v>
      </c>
      <c r="M414" s="106">
        <f>IF(OR(AND(d&gt;V_1 C_1,d&lt;V_1 C_2),AND(d&gt;V_2 C_1,d&lt;V_2 C_2),AND(d&gt;V_3 C_1,d&lt;V_3 C_2),AND(d&gt;V_4 C_1,d&lt;V_4 C_2),AND(d&gt;V_5 C_1,d&lt;V_5 C_2),AND(d&gt;V_6 C_1,d&lt;V_6 C_2)),d,0)</f>
        <v>0</v>
      </c>
      <c r="N414" s="92">
        <f t="shared" si="30"/>
        <v>0</v>
      </c>
      <c r="O414" s="90">
        <f t="shared" si="31"/>
        <v>0</v>
      </c>
    </row>
    <row r="415" spans="8:15" x14ac:dyDescent="0.2">
      <c r="H415" s="87"/>
      <c r="I415" s="71">
        <f t="shared" si="27"/>
        <v>44162</v>
      </c>
      <c r="K415" s="102">
        <f>IF(OR(AND(d&gt;V_1 A_1,d&lt;V_1 A_2),AND(d&gt;V_2 A_1,d&lt;V_2 A_2),AND(d&gt;V_3 A_1,d&lt;V_3 A_2),AND(d&gt;V_4 A_1,d&lt;V_4 A_2),AND(d&gt;V_5 A_1,d&lt;V_5 A_2),AND(d&gt;V_6 A_1,d&lt;V_6 A_2)),d,0)</f>
        <v>0</v>
      </c>
      <c r="L415" s="104">
        <f>IF(OR(AND(d&gt;V_1 B_1,d&lt;V_1 B_2),AND(d&gt;V_2 B_1,d&lt;V_2 B_2),AND(d&gt;V_3 B_1,d&lt;V_3 B_2),AND(d&gt;V_4 B_1,d&lt;V_4 B_2),AND(d&gt;V_5 B_1,d&lt;V_5 B_2),AND(d&gt;V_6 B_1,d&lt;V_6 B_2)),d,0)</f>
        <v>0</v>
      </c>
      <c r="M415" s="106">
        <f>IF(OR(AND(d&gt;V_1 C_1,d&lt;V_1 C_2),AND(d&gt;V_2 C_1,d&lt;V_2 C_2),AND(d&gt;V_3 C_1,d&lt;V_3 C_2),AND(d&gt;V_4 C_1,d&lt;V_4 C_2),AND(d&gt;V_5 C_1,d&lt;V_5 C_2),AND(d&gt;V_6 C_1,d&lt;V_6 C_2)),d,0)</f>
        <v>0</v>
      </c>
      <c r="N415" s="92">
        <f t="shared" si="30"/>
        <v>0</v>
      </c>
      <c r="O415" s="90">
        <f t="shared" si="31"/>
        <v>0</v>
      </c>
    </row>
    <row r="416" spans="8:15" x14ac:dyDescent="0.2">
      <c r="H416" s="87"/>
      <c r="I416" s="71">
        <f t="shared" si="27"/>
        <v>44163</v>
      </c>
      <c r="K416" s="102">
        <f>IF(OR(AND(d&gt;V_1 A_1,d&lt;V_1 A_2),AND(d&gt;V_2 A_1,d&lt;V_2 A_2),AND(d&gt;V_3 A_1,d&lt;V_3 A_2),AND(d&gt;V_4 A_1,d&lt;V_4 A_2),AND(d&gt;V_5 A_1,d&lt;V_5 A_2),AND(d&gt;V_6 A_1,d&lt;V_6 A_2)),d,0)</f>
        <v>0</v>
      </c>
      <c r="L416" s="104">
        <f>IF(OR(AND(d&gt;V_1 B_1,d&lt;V_1 B_2),AND(d&gt;V_2 B_1,d&lt;V_2 B_2),AND(d&gt;V_3 B_1,d&lt;V_3 B_2),AND(d&gt;V_4 B_1,d&lt;V_4 B_2),AND(d&gt;V_5 B_1,d&lt;V_5 B_2),AND(d&gt;V_6 B_1,d&lt;V_6 B_2)),d,0)</f>
        <v>0</v>
      </c>
      <c r="M416" s="106">
        <f>IF(OR(AND(d&gt;V_1 C_1,d&lt;V_1 C_2),AND(d&gt;V_2 C_1,d&lt;V_2 C_2),AND(d&gt;V_3 C_1,d&lt;V_3 C_2),AND(d&gt;V_4 C_1,d&lt;V_4 C_2),AND(d&gt;V_5 C_1,d&lt;V_5 C_2),AND(d&gt;V_6 C_1,d&lt;V_6 C_2)),d,0)</f>
        <v>0</v>
      </c>
      <c r="N416" s="92">
        <f t="shared" si="30"/>
        <v>0</v>
      </c>
      <c r="O416" s="90">
        <f t="shared" si="31"/>
        <v>0</v>
      </c>
    </row>
    <row r="417" spans="8:15" x14ac:dyDescent="0.2">
      <c r="H417" s="87"/>
      <c r="I417" s="71">
        <f t="shared" si="27"/>
        <v>44164</v>
      </c>
      <c r="K417" s="102">
        <f>IF(OR(AND(d&gt;V_1 A_1,d&lt;V_1 A_2),AND(d&gt;V_2 A_1,d&lt;V_2 A_2),AND(d&gt;V_3 A_1,d&lt;V_3 A_2),AND(d&gt;V_4 A_1,d&lt;V_4 A_2),AND(d&gt;V_5 A_1,d&lt;V_5 A_2),AND(d&gt;V_6 A_1,d&lt;V_6 A_2)),d,0)</f>
        <v>0</v>
      </c>
      <c r="L417" s="104">
        <f>IF(OR(AND(d&gt;V_1 B_1,d&lt;V_1 B_2),AND(d&gt;V_2 B_1,d&lt;V_2 B_2),AND(d&gt;V_3 B_1,d&lt;V_3 B_2),AND(d&gt;V_4 B_1,d&lt;V_4 B_2),AND(d&gt;V_5 B_1,d&lt;V_5 B_2),AND(d&gt;V_6 B_1,d&lt;V_6 B_2)),d,0)</f>
        <v>0</v>
      </c>
      <c r="M417" s="106">
        <f>IF(OR(AND(d&gt;V_1 C_1,d&lt;V_1 C_2),AND(d&gt;V_2 C_1,d&lt;V_2 C_2),AND(d&gt;V_3 C_1,d&lt;V_3 C_2),AND(d&gt;V_4 C_1,d&lt;V_4 C_2),AND(d&gt;V_5 C_1,d&lt;V_5 C_2),AND(d&gt;V_6 C_1,d&lt;V_6 C_2)),d,0)</f>
        <v>0</v>
      </c>
      <c r="N417" s="92">
        <f t="shared" si="30"/>
        <v>0</v>
      </c>
      <c r="O417" s="90">
        <f t="shared" si="31"/>
        <v>0</v>
      </c>
    </row>
    <row r="418" spans="8:15" x14ac:dyDescent="0.2">
      <c r="H418" s="87"/>
      <c r="I418" s="71">
        <f t="shared" si="27"/>
        <v>44165</v>
      </c>
      <c r="K418" s="102">
        <f>IF(OR(AND(d&gt;V_1 A_1,d&lt;V_1 A_2),AND(d&gt;V_2 A_1,d&lt;V_2 A_2),AND(d&gt;V_3 A_1,d&lt;V_3 A_2),AND(d&gt;V_4 A_1,d&lt;V_4 A_2),AND(d&gt;V_5 A_1,d&lt;V_5 A_2),AND(d&gt;V_6 A_1,d&lt;V_6 A_2)),d,0)</f>
        <v>0</v>
      </c>
      <c r="L418" s="104">
        <f>IF(OR(AND(d&gt;V_1 B_1,d&lt;V_1 B_2),AND(d&gt;V_2 B_1,d&lt;V_2 B_2),AND(d&gt;V_3 B_1,d&lt;V_3 B_2),AND(d&gt;V_4 B_1,d&lt;V_4 B_2),AND(d&gt;V_5 B_1,d&lt;V_5 B_2),AND(d&gt;V_6 B_1,d&lt;V_6 B_2)),d,0)</f>
        <v>0</v>
      </c>
      <c r="M418" s="106">
        <f>IF(OR(AND(d&gt;V_1 C_1,d&lt;V_1 C_2),AND(d&gt;V_2 C_1,d&lt;V_2 C_2),AND(d&gt;V_3 C_1,d&lt;V_3 C_2),AND(d&gt;V_4 C_1,d&lt;V_4 C_2),AND(d&gt;V_5 C_1,d&lt;V_5 C_2),AND(d&gt;V_6 C_1,d&lt;V_6 C_2)),d,0)</f>
        <v>0</v>
      </c>
      <c r="N418" s="92">
        <f t="shared" si="30"/>
        <v>0</v>
      </c>
      <c r="O418" s="90">
        <f t="shared" si="31"/>
        <v>0</v>
      </c>
    </row>
    <row r="419" spans="8:15" x14ac:dyDescent="0.2">
      <c r="H419" s="87"/>
      <c r="I419" s="71">
        <f t="shared" si="27"/>
        <v>44166</v>
      </c>
      <c r="K419" s="102">
        <f>IF(OR(AND(d&gt;V_1 A_1,d&lt;V_1 A_2),AND(d&gt;V_2 A_1,d&lt;V_2 A_2),AND(d&gt;V_3 A_1,d&lt;V_3 A_2),AND(d&gt;V_4 A_1,d&lt;V_4 A_2),AND(d&gt;V_5 A_1,d&lt;V_5 A_2),AND(d&gt;V_6 A_1,d&lt;V_6 A_2)),d,0)</f>
        <v>0</v>
      </c>
      <c r="L419" s="104">
        <f>IF(OR(AND(d&gt;V_1 B_1,d&lt;V_1 B_2),AND(d&gt;V_2 B_1,d&lt;V_2 B_2),AND(d&gt;V_3 B_1,d&lt;V_3 B_2),AND(d&gt;V_4 B_1,d&lt;V_4 B_2),AND(d&gt;V_5 B_1,d&lt;V_5 B_2),AND(d&gt;V_6 B_1,d&lt;V_6 B_2)),d,0)</f>
        <v>0</v>
      </c>
      <c r="M419" s="106">
        <f>IF(OR(AND(d&gt;V_1 C_1,d&lt;V_1 C_2),AND(d&gt;V_2 C_1,d&lt;V_2 C_2),AND(d&gt;V_3 C_1,d&lt;V_3 C_2),AND(d&gt;V_4 C_1,d&lt;V_4 C_2),AND(d&gt;V_5 C_1,d&lt;V_5 C_2),AND(d&gt;V_6 C_1,d&lt;V_6 C_2)),d,0)</f>
        <v>0</v>
      </c>
      <c r="N419" s="92">
        <f t="shared" si="30"/>
        <v>0</v>
      </c>
      <c r="O419" s="90">
        <f t="shared" si="31"/>
        <v>0</v>
      </c>
    </row>
    <row r="420" spans="8:15" x14ac:dyDescent="0.2">
      <c r="H420" s="87"/>
      <c r="I420" s="71">
        <f t="shared" si="27"/>
        <v>44167</v>
      </c>
      <c r="K420" s="102">
        <f>IF(OR(AND(d&gt;V_1 A_1,d&lt;V_1 A_2),AND(d&gt;V_2 A_1,d&lt;V_2 A_2),AND(d&gt;V_3 A_1,d&lt;V_3 A_2),AND(d&gt;V_4 A_1,d&lt;V_4 A_2),AND(d&gt;V_5 A_1,d&lt;V_5 A_2),AND(d&gt;V_6 A_1,d&lt;V_6 A_2)),d,0)</f>
        <v>0</v>
      </c>
      <c r="L420" s="104">
        <f>IF(OR(AND(d&gt;V_1 B_1,d&lt;V_1 B_2),AND(d&gt;V_2 B_1,d&lt;V_2 B_2),AND(d&gt;V_3 B_1,d&lt;V_3 B_2),AND(d&gt;V_4 B_1,d&lt;V_4 B_2),AND(d&gt;V_5 B_1,d&lt;V_5 B_2),AND(d&gt;V_6 B_1,d&lt;V_6 B_2)),d,0)</f>
        <v>0</v>
      </c>
      <c r="M420" s="106">
        <f>IF(OR(AND(d&gt;V_1 C_1,d&lt;V_1 C_2),AND(d&gt;V_2 C_1,d&lt;V_2 C_2),AND(d&gt;V_3 C_1,d&lt;V_3 C_2),AND(d&gt;V_4 C_1,d&lt;V_4 C_2),AND(d&gt;V_5 C_1,d&lt;V_5 C_2),AND(d&gt;V_6 C_1,d&lt;V_6 C_2)),d,0)</f>
        <v>0</v>
      </c>
      <c r="N420" s="92">
        <f t="shared" si="30"/>
        <v>0</v>
      </c>
      <c r="O420" s="90">
        <f t="shared" si="31"/>
        <v>0</v>
      </c>
    </row>
    <row r="421" spans="8:15" x14ac:dyDescent="0.2">
      <c r="H421" s="87"/>
      <c r="I421" s="71">
        <f t="shared" si="27"/>
        <v>44168</v>
      </c>
      <c r="K421" s="102">
        <f>IF(OR(AND(d&gt;V_1 A_1,d&lt;V_1 A_2),AND(d&gt;V_2 A_1,d&lt;V_2 A_2),AND(d&gt;V_3 A_1,d&lt;V_3 A_2),AND(d&gt;V_4 A_1,d&lt;V_4 A_2),AND(d&gt;V_5 A_1,d&lt;V_5 A_2),AND(d&gt;V_6 A_1,d&lt;V_6 A_2)),d,0)</f>
        <v>0</v>
      </c>
      <c r="L421" s="104">
        <f>IF(OR(AND(d&gt;V_1 B_1,d&lt;V_1 B_2),AND(d&gt;V_2 B_1,d&lt;V_2 B_2),AND(d&gt;V_3 B_1,d&lt;V_3 B_2),AND(d&gt;V_4 B_1,d&lt;V_4 B_2),AND(d&gt;V_5 B_1,d&lt;V_5 B_2),AND(d&gt;V_6 B_1,d&lt;V_6 B_2)),d,0)</f>
        <v>0</v>
      </c>
      <c r="M421" s="106">
        <f>IF(OR(AND(d&gt;V_1 C_1,d&lt;V_1 C_2),AND(d&gt;V_2 C_1,d&lt;V_2 C_2),AND(d&gt;V_3 C_1,d&lt;V_3 C_2),AND(d&gt;V_4 C_1,d&lt;V_4 C_2),AND(d&gt;V_5 C_1,d&lt;V_5 C_2),AND(d&gt;V_6 C_1,d&lt;V_6 C_2)),d,0)</f>
        <v>0</v>
      </c>
      <c r="N421" s="92">
        <f t="shared" si="30"/>
        <v>0</v>
      </c>
      <c r="O421" s="90">
        <f t="shared" si="31"/>
        <v>0</v>
      </c>
    </row>
    <row r="422" spans="8:15" x14ac:dyDescent="0.2">
      <c r="H422" s="87"/>
      <c r="I422" s="71">
        <f t="shared" si="27"/>
        <v>44169</v>
      </c>
      <c r="K422" s="102">
        <f>IF(OR(AND(d&gt;V_1 A_1,d&lt;V_1 A_2),AND(d&gt;V_2 A_1,d&lt;V_2 A_2),AND(d&gt;V_3 A_1,d&lt;V_3 A_2),AND(d&gt;V_4 A_1,d&lt;V_4 A_2),AND(d&gt;V_5 A_1,d&lt;V_5 A_2),AND(d&gt;V_6 A_1,d&lt;V_6 A_2)),d,0)</f>
        <v>0</v>
      </c>
      <c r="L422" s="104">
        <f>IF(OR(AND(d&gt;V_1 B_1,d&lt;V_1 B_2),AND(d&gt;V_2 B_1,d&lt;V_2 B_2),AND(d&gt;V_3 B_1,d&lt;V_3 B_2),AND(d&gt;V_4 B_1,d&lt;V_4 B_2),AND(d&gt;V_5 B_1,d&lt;V_5 B_2),AND(d&gt;V_6 B_1,d&lt;V_6 B_2)),d,0)</f>
        <v>0</v>
      </c>
      <c r="M422" s="106">
        <f>IF(OR(AND(d&gt;V_1 C_1,d&lt;V_1 C_2),AND(d&gt;V_2 C_1,d&lt;V_2 C_2),AND(d&gt;V_3 C_1,d&lt;V_3 C_2),AND(d&gt;V_4 C_1,d&lt;V_4 C_2),AND(d&gt;V_5 C_1,d&lt;V_5 C_2),AND(d&gt;V_6 C_1,d&lt;V_6 C_2)),d,0)</f>
        <v>0</v>
      </c>
      <c r="N422" s="92">
        <f t="shared" si="30"/>
        <v>0</v>
      </c>
      <c r="O422" s="90">
        <f t="shared" si="31"/>
        <v>0</v>
      </c>
    </row>
    <row r="423" spans="8:15" x14ac:dyDescent="0.2">
      <c r="H423" s="87"/>
      <c r="I423" s="71">
        <f t="shared" si="27"/>
        <v>44170</v>
      </c>
      <c r="K423" s="102">
        <f>IF(OR(AND(d&gt;V_1 A_1,d&lt;V_1 A_2),AND(d&gt;V_2 A_1,d&lt;V_2 A_2),AND(d&gt;V_3 A_1,d&lt;V_3 A_2),AND(d&gt;V_4 A_1,d&lt;V_4 A_2),AND(d&gt;V_5 A_1,d&lt;V_5 A_2),AND(d&gt;V_6 A_1,d&lt;V_6 A_2)),d,0)</f>
        <v>0</v>
      </c>
      <c r="L423" s="104">
        <f>IF(OR(AND(d&gt;V_1 B_1,d&lt;V_1 B_2),AND(d&gt;V_2 B_1,d&lt;V_2 B_2),AND(d&gt;V_3 B_1,d&lt;V_3 B_2),AND(d&gt;V_4 B_1,d&lt;V_4 B_2),AND(d&gt;V_5 B_1,d&lt;V_5 B_2),AND(d&gt;V_6 B_1,d&lt;V_6 B_2)),d,0)</f>
        <v>0</v>
      </c>
      <c r="M423" s="106">
        <f>IF(OR(AND(d&gt;V_1 C_1,d&lt;V_1 C_2),AND(d&gt;V_2 C_1,d&lt;V_2 C_2),AND(d&gt;V_3 C_1,d&lt;V_3 C_2),AND(d&gt;V_4 C_1,d&lt;V_4 C_2),AND(d&gt;V_5 C_1,d&lt;V_5 C_2),AND(d&gt;V_6 C_1,d&lt;V_6 C_2)),d,0)</f>
        <v>0</v>
      </c>
      <c r="N423" s="92">
        <f t="shared" si="30"/>
        <v>0</v>
      </c>
      <c r="O423" s="90">
        <f t="shared" si="31"/>
        <v>0</v>
      </c>
    </row>
    <row r="424" spans="8:15" x14ac:dyDescent="0.2">
      <c r="H424" s="87"/>
      <c r="I424" s="71">
        <f t="shared" si="27"/>
        <v>44171</v>
      </c>
      <c r="K424" s="102">
        <f>IF(OR(AND(d&gt;V_1 A_1,d&lt;V_1 A_2),AND(d&gt;V_2 A_1,d&lt;V_2 A_2),AND(d&gt;V_3 A_1,d&lt;V_3 A_2),AND(d&gt;V_4 A_1,d&lt;V_4 A_2),AND(d&gt;V_5 A_1,d&lt;V_5 A_2),AND(d&gt;V_6 A_1,d&lt;V_6 A_2)),d,0)</f>
        <v>0</v>
      </c>
      <c r="L424" s="104">
        <f>IF(OR(AND(d&gt;V_1 B_1,d&lt;V_1 B_2),AND(d&gt;V_2 B_1,d&lt;V_2 B_2),AND(d&gt;V_3 B_1,d&lt;V_3 B_2),AND(d&gt;V_4 B_1,d&lt;V_4 B_2),AND(d&gt;V_5 B_1,d&lt;V_5 B_2),AND(d&gt;V_6 B_1,d&lt;V_6 B_2)),d,0)</f>
        <v>0</v>
      </c>
      <c r="M424" s="106">
        <f>IF(OR(AND(d&gt;V_1 C_1,d&lt;V_1 C_2),AND(d&gt;V_2 C_1,d&lt;V_2 C_2),AND(d&gt;V_3 C_1,d&lt;V_3 C_2),AND(d&gt;V_4 C_1,d&lt;V_4 C_2),AND(d&gt;V_5 C_1,d&lt;V_5 C_2),AND(d&gt;V_6 C_1,d&lt;V_6 C_2)),d,0)</f>
        <v>0</v>
      </c>
      <c r="N424" s="92">
        <f t="shared" si="30"/>
        <v>0</v>
      </c>
      <c r="O424" s="90">
        <f t="shared" si="31"/>
        <v>0</v>
      </c>
    </row>
    <row r="425" spans="8:15" x14ac:dyDescent="0.2">
      <c r="H425" s="87"/>
      <c r="I425" s="71">
        <f t="shared" si="27"/>
        <v>44172</v>
      </c>
      <c r="K425" s="102">
        <f>IF(OR(AND(d&gt;V_1 A_1,d&lt;V_1 A_2),AND(d&gt;V_2 A_1,d&lt;V_2 A_2),AND(d&gt;V_3 A_1,d&lt;V_3 A_2),AND(d&gt;V_4 A_1,d&lt;V_4 A_2),AND(d&gt;V_5 A_1,d&lt;V_5 A_2),AND(d&gt;V_6 A_1,d&lt;V_6 A_2)),d,0)</f>
        <v>0</v>
      </c>
      <c r="L425" s="104">
        <f>IF(OR(AND(d&gt;V_1 B_1,d&lt;V_1 B_2),AND(d&gt;V_2 B_1,d&lt;V_2 B_2),AND(d&gt;V_3 B_1,d&lt;V_3 B_2),AND(d&gt;V_4 B_1,d&lt;V_4 B_2),AND(d&gt;V_5 B_1,d&lt;V_5 B_2),AND(d&gt;V_6 B_1,d&lt;V_6 B_2)),d,0)</f>
        <v>0</v>
      </c>
      <c r="M425" s="106">
        <f>IF(OR(AND(d&gt;V_1 C_1,d&lt;V_1 C_2),AND(d&gt;V_2 C_1,d&lt;V_2 C_2),AND(d&gt;V_3 C_1,d&lt;V_3 C_2),AND(d&gt;V_4 C_1,d&lt;V_4 C_2),AND(d&gt;V_5 C_1,d&lt;V_5 C_2),AND(d&gt;V_6 C_1,d&lt;V_6 C_2)),d,0)</f>
        <v>0</v>
      </c>
      <c r="N425" s="92">
        <f t="shared" si="30"/>
        <v>0</v>
      </c>
      <c r="O425" s="90">
        <f t="shared" si="31"/>
        <v>0</v>
      </c>
    </row>
    <row r="426" spans="8:15" x14ac:dyDescent="0.2">
      <c r="H426" s="87"/>
      <c r="I426" s="71">
        <f t="shared" si="27"/>
        <v>44173</v>
      </c>
      <c r="K426" s="102">
        <f>IF(OR(AND(d&gt;V_1 A_1,d&lt;V_1 A_2),AND(d&gt;V_2 A_1,d&lt;V_2 A_2),AND(d&gt;V_3 A_1,d&lt;V_3 A_2),AND(d&gt;V_4 A_1,d&lt;V_4 A_2),AND(d&gt;V_5 A_1,d&lt;V_5 A_2),AND(d&gt;V_6 A_1,d&lt;V_6 A_2)),d,0)</f>
        <v>0</v>
      </c>
      <c r="L426" s="104">
        <f>IF(OR(AND(d&gt;V_1 B_1,d&lt;V_1 B_2),AND(d&gt;V_2 B_1,d&lt;V_2 B_2),AND(d&gt;V_3 B_1,d&lt;V_3 B_2),AND(d&gt;V_4 B_1,d&lt;V_4 B_2),AND(d&gt;V_5 B_1,d&lt;V_5 B_2),AND(d&gt;V_6 B_1,d&lt;V_6 B_2)),d,0)</f>
        <v>0</v>
      </c>
      <c r="M426" s="106">
        <f>IF(OR(AND(d&gt;V_1 C_1,d&lt;V_1 C_2),AND(d&gt;V_2 C_1,d&lt;V_2 C_2),AND(d&gt;V_3 C_1,d&lt;V_3 C_2),AND(d&gt;V_4 C_1,d&lt;V_4 C_2),AND(d&gt;V_5 C_1,d&lt;V_5 C_2),AND(d&gt;V_6 C_1,d&lt;V_6 C_2)),d,0)</f>
        <v>0</v>
      </c>
      <c r="N426" s="92">
        <f t="shared" si="30"/>
        <v>0</v>
      </c>
      <c r="O426" s="90">
        <f t="shared" si="31"/>
        <v>0</v>
      </c>
    </row>
    <row r="427" spans="8:15" x14ac:dyDescent="0.2">
      <c r="H427" s="87"/>
      <c r="I427" s="71">
        <f t="shared" si="27"/>
        <v>44174</v>
      </c>
      <c r="K427" s="102">
        <f>IF(OR(AND(d&gt;V_1 A_1,d&lt;V_1 A_2),AND(d&gt;V_2 A_1,d&lt;V_2 A_2),AND(d&gt;V_3 A_1,d&lt;V_3 A_2),AND(d&gt;V_4 A_1,d&lt;V_4 A_2),AND(d&gt;V_5 A_1,d&lt;V_5 A_2),AND(d&gt;V_6 A_1,d&lt;V_6 A_2)),d,0)</f>
        <v>0</v>
      </c>
      <c r="L427" s="104">
        <f>IF(OR(AND(d&gt;V_1 B_1,d&lt;V_1 B_2),AND(d&gt;V_2 B_1,d&lt;V_2 B_2),AND(d&gt;V_3 B_1,d&lt;V_3 B_2),AND(d&gt;V_4 B_1,d&lt;V_4 B_2),AND(d&gt;V_5 B_1,d&lt;V_5 B_2),AND(d&gt;V_6 B_1,d&lt;V_6 B_2)),d,0)</f>
        <v>0</v>
      </c>
      <c r="M427" s="106">
        <f>IF(OR(AND(d&gt;V_1 C_1,d&lt;V_1 C_2),AND(d&gt;V_2 C_1,d&lt;V_2 C_2),AND(d&gt;V_3 C_1,d&lt;V_3 C_2),AND(d&gt;V_4 C_1,d&lt;V_4 C_2),AND(d&gt;V_5 C_1,d&lt;V_5 C_2),AND(d&gt;V_6 C_1,d&lt;V_6 C_2)),d,0)</f>
        <v>0</v>
      </c>
      <c r="N427" s="92">
        <f t="shared" si="30"/>
        <v>0</v>
      </c>
      <c r="O427" s="90">
        <f t="shared" si="31"/>
        <v>0</v>
      </c>
    </row>
    <row r="428" spans="8:15" x14ac:dyDescent="0.2">
      <c r="H428" s="87"/>
      <c r="I428" s="71">
        <f t="shared" si="27"/>
        <v>44175</v>
      </c>
      <c r="K428" s="102">
        <f>IF(OR(AND(d&gt;V_1 A_1,d&lt;V_1 A_2),AND(d&gt;V_2 A_1,d&lt;V_2 A_2),AND(d&gt;V_3 A_1,d&lt;V_3 A_2),AND(d&gt;V_4 A_1,d&lt;V_4 A_2),AND(d&gt;V_5 A_1,d&lt;V_5 A_2),AND(d&gt;V_6 A_1,d&lt;V_6 A_2)),d,0)</f>
        <v>0</v>
      </c>
      <c r="L428" s="104">
        <f>IF(OR(AND(d&gt;V_1 B_1,d&lt;V_1 B_2),AND(d&gt;V_2 B_1,d&lt;V_2 B_2),AND(d&gt;V_3 B_1,d&lt;V_3 B_2),AND(d&gt;V_4 B_1,d&lt;V_4 B_2),AND(d&gt;V_5 B_1,d&lt;V_5 B_2),AND(d&gt;V_6 B_1,d&lt;V_6 B_2)),d,0)</f>
        <v>0</v>
      </c>
      <c r="M428" s="106">
        <f>IF(OR(AND(d&gt;V_1 C_1,d&lt;V_1 C_2),AND(d&gt;V_2 C_1,d&lt;V_2 C_2),AND(d&gt;V_3 C_1,d&lt;V_3 C_2),AND(d&gt;V_4 C_1,d&lt;V_4 C_2),AND(d&gt;V_5 C_1,d&lt;V_5 C_2),AND(d&gt;V_6 C_1,d&lt;V_6 C_2)),d,0)</f>
        <v>0</v>
      </c>
      <c r="N428" s="92">
        <f t="shared" si="30"/>
        <v>0</v>
      </c>
      <c r="O428" s="90">
        <f t="shared" si="31"/>
        <v>0</v>
      </c>
    </row>
    <row r="429" spans="8:15" x14ac:dyDescent="0.2">
      <c r="H429" s="87"/>
      <c r="I429" s="71">
        <f t="shared" si="27"/>
        <v>44176</v>
      </c>
      <c r="K429" s="102">
        <f>IF(OR(AND(d&gt;V_1 A_1,d&lt;V_1 A_2),AND(d&gt;V_2 A_1,d&lt;V_2 A_2),AND(d&gt;V_3 A_1,d&lt;V_3 A_2),AND(d&gt;V_4 A_1,d&lt;V_4 A_2),AND(d&gt;V_5 A_1,d&lt;V_5 A_2),AND(d&gt;V_6 A_1,d&lt;V_6 A_2)),d,0)</f>
        <v>0</v>
      </c>
      <c r="L429" s="104">
        <f>IF(OR(AND(d&gt;V_1 B_1,d&lt;V_1 B_2),AND(d&gt;V_2 B_1,d&lt;V_2 B_2),AND(d&gt;V_3 B_1,d&lt;V_3 B_2),AND(d&gt;V_4 B_1,d&lt;V_4 B_2),AND(d&gt;V_5 B_1,d&lt;V_5 B_2),AND(d&gt;V_6 B_1,d&lt;V_6 B_2)),d,0)</f>
        <v>0</v>
      </c>
      <c r="M429" s="106">
        <f>IF(OR(AND(d&gt;V_1 C_1,d&lt;V_1 C_2),AND(d&gt;V_2 C_1,d&lt;V_2 C_2),AND(d&gt;V_3 C_1,d&lt;V_3 C_2),AND(d&gt;V_4 C_1,d&lt;V_4 C_2),AND(d&gt;V_5 C_1,d&lt;V_5 C_2),AND(d&gt;V_6 C_1,d&lt;V_6 C_2)),d,0)</f>
        <v>0</v>
      </c>
      <c r="N429" s="92">
        <f t="shared" si="30"/>
        <v>0</v>
      </c>
      <c r="O429" s="90">
        <f t="shared" si="31"/>
        <v>0</v>
      </c>
    </row>
    <row r="430" spans="8:15" x14ac:dyDescent="0.2">
      <c r="H430" s="87"/>
      <c r="I430" s="71">
        <f t="shared" si="27"/>
        <v>44177</v>
      </c>
      <c r="K430" s="102">
        <f>IF(OR(AND(d&gt;V_1 A_1,d&lt;V_1 A_2),AND(d&gt;V_2 A_1,d&lt;V_2 A_2),AND(d&gt;V_3 A_1,d&lt;V_3 A_2),AND(d&gt;V_4 A_1,d&lt;V_4 A_2),AND(d&gt;V_5 A_1,d&lt;V_5 A_2),AND(d&gt;V_6 A_1,d&lt;V_6 A_2)),d,0)</f>
        <v>0</v>
      </c>
      <c r="L430" s="104">
        <f>IF(OR(AND(d&gt;V_1 B_1,d&lt;V_1 B_2),AND(d&gt;V_2 B_1,d&lt;V_2 B_2),AND(d&gt;V_3 B_1,d&lt;V_3 B_2),AND(d&gt;V_4 B_1,d&lt;V_4 B_2),AND(d&gt;V_5 B_1,d&lt;V_5 B_2),AND(d&gt;V_6 B_1,d&lt;V_6 B_2)),d,0)</f>
        <v>0</v>
      </c>
      <c r="M430" s="106">
        <f>IF(OR(AND(d&gt;V_1 C_1,d&lt;V_1 C_2),AND(d&gt;V_2 C_1,d&lt;V_2 C_2),AND(d&gt;V_3 C_1,d&lt;V_3 C_2),AND(d&gt;V_4 C_1,d&lt;V_4 C_2),AND(d&gt;V_5 C_1,d&lt;V_5 C_2),AND(d&gt;V_6 C_1,d&lt;V_6 C_2)),d,0)</f>
        <v>0</v>
      </c>
      <c r="N430" s="92">
        <f t="shared" si="30"/>
        <v>0</v>
      </c>
      <c r="O430" s="90">
        <f t="shared" si="31"/>
        <v>0</v>
      </c>
    </row>
    <row r="431" spans="8:15" x14ac:dyDescent="0.2">
      <c r="H431" s="87"/>
      <c r="I431" s="71">
        <f t="shared" si="27"/>
        <v>44178</v>
      </c>
      <c r="K431" s="102">
        <f>IF(OR(AND(d&gt;V_1 A_1,d&lt;V_1 A_2),AND(d&gt;V_2 A_1,d&lt;V_2 A_2),AND(d&gt;V_3 A_1,d&lt;V_3 A_2),AND(d&gt;V_4 A_1,d&lt;V_4 A_2),AND(d&gt;V_5 A_1,d&lt;V_5 A_2),AND(d&gt;V_6 A_1,d&lt;V_6 A_2)),d,0)</f>
        <v>0</v>
      </c>
      <c r="L431" s="104">
        <f>IF(OR(AND(d&gt;V_1 B_1,d&lt;V_1 B_2),AND(d&gt;V_2 B_1,d&lt;V_2 B_2),AND(d&gt;V_3 B_1,d&lt;V_3 B_2),AND(d&gt;V_4 B_1,d&lt;V_4 B_2),AND(d&gt;V_5 B_1,d&lt;V_5 B_2),AND(d&gt;V_6 B_1,d&lt;V_6 B_2)),d,0)</f>
        <v>0</v>
      </c>
      <c r="M431" s="106">
        <f>IF(OR(AND(d&gt;V_1 C_1,d&lt;V_1 C_2),AND(d&gt;V_2 C_1,d&lt;V_2 C_2),AND(d&gt;V_3 C_1,d&lt;V_3 C_2),AND(d&gt;V_4 C_1,d&lt;V_4 C_2),AND(d&gt;V_5 C_1,d&lt;V_5 C_2),AND(d&gt;V_6 C_1,d&lt;V_6 C_2)),d,0)</f>
        <v>0</v>
      </c>
      <c r="N431" s="92">
        <f t="shared" si="30"/>
        <v>0</v>
      </c>
      <c r="O431" s="90">
        <f t="shared" si="31"/>
        <v>0</v>
      </c>
    </row>
    <row r="432" spans="8:15" x14ac:dyDescent="0.2">
      <c r="H432" s="87"/>
      <c r="I432" s="71">
        <f t="shared" si="27"/>
        <v>44179</v>
      </c>
      <c r="K432" s="102">
        <f>IF(OR(AND(d&gt;V_1 A_1,d&lt;V_1 A_2),AND(d&gt;V_2 A_1,d&lt;V_2 A_2),AND(d&gt;V_3 A_1,d&lt;V_3 A_2),AND(d&gt;V_4 A_1,d&lt;V_4 A_2),AND(d&gt;V_5 A_1,d&lt;V_5 A_2),AND(d&gt;V_6 A_1,d&lt;V_6 A_2)),d,0)</f>
        <v>0</v>
      </c>
      <c r="L432" s="104">
        <f>IF(OR(AND(d&gt;V_1 B_1,d&lt;V_1 B_2),AND(d&gt;V_2 B_1,d&lt;V_2 B_2),AND(d&gt;V_3 B_1,d&lt;V_3 B_2),AND(d&gt;V_4 B_1,d&lt;V_4 B_2),AND(d&gt;V_5 B_1,d&lt;V_5 B_2),AND(d&gt;V_6 B_1,d&lt;V_6 B_2)),d,0)</f>
        <v>0</v>
      </c>
      <c r="M432" s="106">
        <f>IF(OR(AND(d&gt;V_1 C_1,d&lt;V_1 C_2),AND(d&gt;V_2 C_1,d&lt;V_2 C_2),AND(d&gt;V_3 C_1,d&lt;V_3 C_2),AND(d&gt;V_4 C_1,d&lt;V_4 C_2),AND(d&gt;V_5 C_1,d&lt;V_5 C_2),AND(d&gt;V_6 C_1,d&lt;V_6 C_2)),d,0)</f>
        <v>0</v>
      </c>
      <c r="N432" s="92">
        <f t="shared" si="30"/>
        <v>0</v>
      </c>
      <c r="O432" s="90">
        <f t="shared" si="31"/>
        <v>0</v>
      </c>
    </row>
    <row r="433" spans="8:15" x14ac:dyDescent="0.2">
      <c r="H433" s="87"/>
      <c r="I433" s="71">
        <f t="shared" si="27"/>
        <v>44180</v>
      </c>
      <c r="K433" s="102">
        <f>IF(OR(AND(d&gt;V_1 A_1,d&lt;V_1 A_2),AND(d&gt;V_2 A_1,d&lt;V_2 A_2),AND(d&gt;V_3 A_1,d&lt;V_3 A_2),AND(d&gt;V_4 A_1,d&lt;V_4 A_2),AND(d&gt;V_5 A_1,d&lt;V_5 A_2),AND(d&gt;V_6 A_1,d&lt;V_6 A_2)),d,0)</f>
        <v>0</v>
      </c>
      <c r="L433" s="104">
        <f>IF(OR(AND(d&gt;V_1 B_1,d&lt;V_1 B_2),AND(d&gt;V_2 B_1,d&lt;V_2 B_2),AND(d&gt;V_3 B_1,d&lt;V_3 B_2),AND(d&gt;V_4 B_1,d&lt;V_4 B_2),AND(d&gt;V_5 B_1,d&lt;V_5 B_2),AND(d&gt;V_6 B_1,d&lt;V_6 B_2)),d,0)</f>
        <v>0</v>
      </c>
      <c r="M433" s="106">
        <f>IF(OR(AND(d&gt;V_1 C_1,d&lt;V_1 C_2),AND(d&gt;V_2 C_1,d&lt;V_2 C_2),AND(d&gt;V_3 C_1,d&lt;V_3 C_2),AND(d&gt;V_4 C_1,d&lt;V_4 C_2),AND(d&gt;V_5 C_1,d&lt;V_5 C_2),AND(d&gt;V_6 C_1,d&lt;V_6 C_2)),d,0)</f>
        <v>0</v>
      </c>
      <c r="N433" s="92">
        <f t="shared" si="30"/>
        <v>0</v>
      </c>
      <c r="O433" s="90">
        <f t="shared" si="31"/>
        <v>0</v>
      </c>
    </row>
    <row r="434" spans="8:15" x14ac:dyDescent="0.2">
      <c r="H434" s="87"/>
      <c r="I434" s="71">
        <f t="shared" si="27"/>
        <v>44181</v>
      </c>
      <c r="K434" s="102">
        <f>IF(OR(AND(d&gt;V_1 A_1,d&lt;V_1 A_2),AND(d&gt;V_2 A_1,d&lt;V_2 A_2),AND(d&gt;V_3 A_1,d&lt;V_3 A_2),AND(d&gt;V_4 A_1,d&lt;V_4 A_2),AND(d&gt;V_5 A_1,d&lt;V_5 A_2),AND(d&gt;V_6 A_1,d&lt;V_6 A_2)),d,0)</f>
        <v>0</v>
      </c>
      <c r="L434" s="104">
        <f>IF(OR(AND(d&gt;V_1 B_1,d&lt;V_1 B_2),AND(d&gt;V_2 B_1,d&lt;V_2 B_2),AND(d&gt;V_3 B_1,d&lt;V_3 B_2),AND(d&gt;V_4 B_1,d&lt;V_4 B_2),AND(d&gt;V_5 B_1,d&lt;V_5 B_2),AND(d&gt;V_6 B_1,d&lt;V_6 B_2)),d,0)</f>
        <v>0</v>
      </c>
      <c r="M434" s="106">
        <f>IF(OR(AND(d&gt;V_1 C_1,d&lt;V_1 C_2),AND(d&gt;V_2 C_1,d&lt;V_2 C_2),AND(d&gt;V_3 C_1,d&lt;V_3 C_2),AND(d&gt;V_4 C_1,d&lt;V_4 C_2),AND(d&gt;V_5 C_1,d&lt;V_5 C_2),AND(d&gt;V_6 C_1,d&lt;V_6 C_2)),d,0)</f>
        <v>0</v>
      </c>
      <c r="N434" s="92">
        <f t="shared" si="30"/>
        <v>0</v>
      </c>
      <c r="O434" s="90">
        <f t="shared" si="31"/>
        <v>0</v>
      </c>
    </row>
    <row r="435" spans="8:15" x14ac:dyDescent="0.2">
      <c r="H435" s="87"/>
      <c r="I435" s="71">
        <f t="shared" si="27"/>
        <v>44182</v>
      </c>
      <c r="K435" s="102">
        <f>IF(OR(AND(d&gt;V_1 A_1,d&lt;V_1 A_2),AND(d&gt;V_2 A_1,d&lt;V_2 A_2),AND(d&gt;V_3 A_1,d&lt;V_3 A_2),AND(d&gt;V_4 A_1,d&lt;V_4 A_2),AND(d&gt;V_5 A_1,d&lt;V_5 A_2),AND(d&gt;V_6 A_1,d&lt;V_6 A_2)),d,0)</f>
        <v>0</v>
      </c>
      <c r="L435" s="104">
        <f>IF(OR(AND(d&gt;V_1 B_1,d&lt;V_1 B_2),AND(d&gt;V_2 B_1,d&lt;V_2 B_2),AND(d&gt;V_3 B_1,d&lt;V_3 B_2),AND(d&gt;V_4 B_1,d&lt;V_4 B_2),AND(d&gt;V_5 B_1,d&lt;V_5 B_2),AND(d&gt;V_6 B_1,d&lt;V_6 B_2)),d,0)</f>
        <v>0</v>
      </c>
      <c r="M435" s="106">
        <f>IF(OR(AND(d&gt;V_1 C_1,d&lt;V_1 C_2),AND(d&gt;V_2 C_1,d&lt;V_2 C_2),AND(d&gt;V_3 C_1,d&lt;V_3 C_2),AND(d&gt;V_4 C_1,d&lt;V_4 C_2),AND(d&gt;V_5 C_1,d&lt;V_5 C_2),AND(d&gt;V_6 C_1,d&lt;V_6 C_2)),d,0)</f>
        <v>0</v>
      </c>
      <c r="N435" s="92">
        <f t="shared" si="30"/>
        <v>0</v>
      </c>
      <c r="O435" s="90">
        <f t="shared" si="31"/>
        <v>0</v>
      </c>
    </row>
    <row r="436" spans="8:15" x14ac:dyDescent="0.2">
      <c r="H436" s="87"/>
      <c r="I436" s="71">
        <f t="shared" si="27"/>
        <v>44183</v>
      </c>
      <c r="K436" s="102">
        <f>IF(OR(AND(d&gt;V_1 A_1,d&lt;V_1 A_2),AND(d&gt;V_2 A_1,d&lt;V_2 A_2),AND(d&gt;V_3 A_1,d&lt;V_3 A_2),AND(d&gt;V_4 A_1,d&lt;V_4 A_2),AND(d&gt;V_5 A_1,d&lt;V_5 A_2),AND(d&gt;V_6 A_1,d&lt;V_6 A_2)),d,0)</f>
        <v>0</v>
      </c>
      <c r="L436" s="104">
        <f>IF(OR(AND(d&gt;V_1 B_1,d&lt;V_1 B_2),AND(d&gt;V_2 B_1,d&lt;V_2 B_2),AND(d&gt;V_3 B_1,d&lt;V_3 B_2),AND(d&gt;V_4 B_1,d&lt;V_4 B_2),AND(d&gt;V_5 B_1,d&lt;V_5 B_2),AND(d&gt;V_6 B_1,d&lt;V_6 B_2)),d,0)</f>
        <v>0</v>
      </c>
      <c r="M436" s="106">
        <f>IF(OR(AND(d&gt;V_1 C_1,d&lt;V_1 C_2),AND(d&gt;V_2 C_1,d&lt;V_2 C_2),AND(d&gt;V_3 C_1,d&lt;V_3 C_2),AND(d&gt;V_4 C_1,d&lt;V_4 C_2),AND(d&gt;V_5 C_1,d&lt;V_5 C_2),AND(d&gt;V_6 C_1,d&lt;V_6 C_2)),d,0)</f>
        <v>0</v>
      </c>
      <c r="N436" s="92">
        <f t="shared" si="30"/>
        <v>0</v>
      </c>
      <c r="O436" s="90">
        <f t="shared" si="31"/>
        <v>0</v>
      </c>
    </row>
    <row r="437" spans="8:15" x14ac:dyDescent="0.2">
      <c r="H437" s="87"/>
      <c r="I437" s="71">
        <f t="shared" si="27"/>
        <v>44184</v>
      </c>
      <c r="K437" s="102">
        <f>IF(OR(AND(d&gt;V_1 A_1,d&lt;V_1 A_2),AND(d&gt;V_2 A_1,d&lt;V_2 A_2),AND(d&gt;V_3 A_1,d&lt;V_3 A_2),AND(d&gt;V_4 A_1,d&lt;V_4 A_2),AND(d&gt;V_5 A_1,d&lt;V_5 A_2),AND(d&gt;V_6 A_1,d&lt;V_6 A_2)),d,0)</f>
        <v>0</v>
      </c>
      <c r="L437" s="104">
        <f>IF(OR(AND(d&gt;V_1 B_1,d&lt;V_1 B_2),AND(d&gt;V_2 B_1,d&lt;V_2 B_2),AND(d&gt;V_3 B_1,d&lt;V_3 B_2),AND(d&gt;V_4 B_1,d&lt;V_4 B_2),AND(d&gt;V_5 B_1,d&lt;V_5 B_2),AND(d&gt;V_6 B_1,d&lt;V_6 B_2)),d,0)</f>
        <v>0</v>
      </c>
      <c r="M437" s="106">
        <f>IF(OR(AND(d&gt;V_1 C_1,d&lt;V_1 C_2),AND(d&gt;V_2 C_1,d&lt;V_2 C_2),AND(d&gt;V_3 C_1,d&lt;V_3 C_2),AND(d&gt;V_4 C_1,d&lt;V_4 C_2),AND(d&gt;V_5 C_1,d&lt;V_5 C_2),AND(d&gt;V_6 C_1,d&lt;V_6 C_2)),d,0)</f>
        <v>0</v>
      </c>
      <c r="N437" s="92">
        <f t="shared" si="30"/>
        <v>0</v>
      </c>
      <c r="O437" s="90">
        <f t="shared" si="31"/>
        <v>0</v>
      </c>
    </row>
    <row r="438" spans="8:15" x14ac:dyDescent="0.2">
      <c r="H438" s="87"/>
      <c r="I438" s="71">
        <f t="shared" si="27"/>
        <v>44185</v>
      </c>
      <c r="K438" s="102">
        <f>IF(OR(AND(d&gt;V_1 A_1,d&lt;V_1 A_2),AND(d&gt;V_2 A_1,d&lt;V_2 A_2),AND(d&gt;V_3 A_1,d&lt;V_3 A_2),AND(d&gt;V_4 A_1,d&lt;V_4 A_2),AND(d&gt;V_5 A_1,d&lt;V_5 A_2),AND(d&gt;V_6 A_1,d&lt;V_6 A_2)),d,0)</f>
        <v>0</v>
      </c>
      <c r="L438" s="104">
        <f>IF(OR(AND(d&gt;V_1 B_1,d&lt;V_1 B_2),AND(d&gt;V_2 B_1,d&lt;V_2 B_2),AND(d&gt;V_3 B_1,d&lt;V_3 B_2),AND(d&gt;V_4 B_1,d&lt;V_4 B_2),AND(d&gt;V_5 B_1,d&lt;V_5 B_2),AND(d&gt;V_6 B_1,d&lt;V_6 B_2)),d,0)</f>
        <v>0</v>
      </c>
      <c r="M438" s="106">
        <f>IF(OR(AND(d&gt;V_1 C_1,d&lt;V_1 C_2),AND(d&gt;V_2 C_1,d&lt;V_2 C_2),AND(d&gt;V_3 C_1,d&lt;V_3 C_2),AND(d&gt;V_4 C_1,d&lt;V_4 C_2),AND(d&gt;V_5 C_1,d&lt;V_5 C_2),AND(d&gt;V_6 C_1,d&lt;V_6 C_2)),d,0)</f>
        <v>0</v>
      </c>
      <c r="N438" s="92">
        <f t="shared" si="30"/>
        <v>0</v>
      </c>
      <c r="O438" s="90">
        <f t="shared" si="31"/>
        <v>0</v>
      </c>
    </row>
    <row r="439" spans="8:15" x14ac:dyDescent="0.2">
      <c r="H439" s="87"/>
      <c r="I439" s="71">
        <f t="shared" si="27"/>
        <v>44186</v>
      </c>
      <c r="K439" s="102">
        <f>IF(OR(AND(d&gt;V_1 A_1,d&lt;V_1 A_2),AND(d&gt;V_2 A_1,d&lt;V_2 A_2),AND(d&gt;V_3 A_1,d&lt;V_3 A_2),AND(d&gt;V_4 A_1,d&lt;V_4 A_2),AND(d&gt;V_5 A_1,d&lt;V_5 A_2),AND(d&gt;V_6 A_1,d&lt;V_6 A_2)),d,0)</f>
        <v>0</v>
      </c>
      <c r="L439" s="104">
        <f>IF(OR(AND(d&gt;V_1 B_1,d&lt;V_1 B_2),AND(d&gt;V_2 B_1,d&lt;V_2 B_2),AND(d&gt;V_3 B_1,d&lt;V_3 B_2),AND(d&gt;V_4 B_1,d&lt;V_4 B_2),AND(d&gt;V_5 B_1,d&lt;V_5 B_2),AND(d&gt;V_6 B_1,d&lt;V_6 B_2)),d,0)</f>
        <v>0</v>
      </c>
      <c r="M439" s="106">
        <f>IF(OR(AND(d&gt;V_1 C_1,d&lt;V_1 C_2),AND(d&gt;V_2 C_1,d&lt;V_2 C_2),AND(d&gt;V_3 C_1,d&lt;V_3 C_2),AND(d&gt;V_4 C_1,d&lt;V_4 C_2),AND(d&gt;V_5 C_1,d&lt;V_5 C_2),AND(d&gt;V_6 C_1,d&lt;V_6 C_2)),d,0)</f>
        <v>0</v>
      </c>
      <c r="N439" s="92">
        <f t="shared" si="30"/>
        <v>0</v>
      </c>
      <c r="O439" s="90">
        <f t="shared" si="31"/>
        <v>0</v>
      </c>
    </row>
    <row r="440" spans="8:15" x14ac:dyDescent="0.2">
      <c r="H440" s="87"/>
      <c r="I440" s="71">
        <f>I439+1</f>
        <v>44187</v>
      </c>
      <c r="K440" s="102">
        <f>IF(OR(AND(d&gt;V_1 A_1,d&lt;V_1 A_2),AND(d&gt;V_2 A_1,d&lt;V_2 A_2),AND(d&gt;V_3 A_1,d&lt;V_3 A_2),AND(d&gt;V_4 A_1,d&lt;V_4 A_2),AND(d&gt;V_5 A_1,d&lt;V_5 A_2),AND(d&gt;V_6 A_1,d&lt;V_6 A_2)),d,0)</f>
        <v>0</v>
      </c>
      <c r="L440" s="104">
        <f>IF(OR(AND(d&gt;V_1 B_1,d&lt;V_1 B_2),AND(d&gt;V_2 B_1,d&lt;V_2 B_2),AND(d&gt;V_3 B_1,d&lt;V_3 B_2),AND(d&gt;V_4 B_1,d&lt;V_4 B_2),AND(d&gt;V_5 B_1,d&lt;V_5 B_2),AND(d&gt;V_6 B_1,d&lt;V_6 B_2)),d,0)</f>
        <v>0</v>
      </c>
      <c r="M440" s="106">
        <f>IF(OR(AND(d&gt;V_1 C_1,d&lt;V_1 C_2),AND(d&gt;V_2 C_1,d&lt;V_2 C_2),AND(d&gt;V_3 C_1,d&lt;V_3 C_2),AND(d&gt;V_4 C_1,d&lt;V_4 C_2),AND(d&gt;V_5 C_1,d&lt;V_5 C_2),AND(d&gt;V_6 C_1,d&lt;V_6 C_2)),d,0)</f>
        <v>0</v>
      </c>
      <c r="N440" s="92">
        <f t="shared" si="30"/>
        <v>0</v>
      </c>
      <c r="O440" s="90">
        <f t="shared" si="31"/>
        <v>0</v>
      </c>
    </row>
  </sheetData>
  <autoFilter ref="K1:N382"/>
  <mergeCells count="1">
    <mergeCell ref="Q22:S22"/>
  </mergeCells>
  <phoneticPr fontId="44" type="noConversion"/>
  <conditionalFormatting sqref="P4:Q8">
    <cfRule type="expression" dxfId="17" priority="68" stopIfTrue="1">
      <formula>$P4=$J$1</formula>
    </cfRule>
  </conditionalFormatting>
  <conditionalFormatting sqref="J3:J4 I12:I440">
    <cfRule type="expression" dxfId="16" priority="69" stopIfTrue="1">
      <formula>WEEKDAY(I3)=1</formula>
    </cfRule>
    <cfRule type="expression" dxfId="15" priority="70" stopIfTrue="1">
      <formula>WEEKDAY(I3)=7</formula>
    </cfRule>
    <cfRule type="expression" dxfId="14" priority="71" stopIfTrue="1">
      <formula>AND(WEEKDAY(I3)&gt;1,WEEKDAY(I3)&lt;7)</formula>
    </cfRule>
  </conditionalFormatting>
  <conditionalFormatting sqref="N10:O150 K10:M440 O151:O440">
    <cfRule type="cellIs" dxfId="13" priority="72" stopIfTrue="1" operator="greaterThan">
      <formula>0</formula>
    </cfRule>
  </conditionalFormatting>
  <conditionalFormatting sqref="I10:I11">
    <cfRule type="expression" dxfId="12" priority="11" stopIfTrue="1">
      <formula>WEEKDAY(I10)=1</formula>
    </cfRule>
    <cfRule type="expression" dxfId="11" priority="12" stopIfTrue="1">
      <formula>WEEKDAY(I10)=7</formula>
    </cfRule>
    <cfRule type="expression" dxfId="10" priority="13" stopIfTrue="1">
      <formula>AND(WEEKDAY(I10)&gt;1,WEEKDAY(I10)&lt;7)</formula>
    </cfRule>
  </conditionalFormatting>
  <conditionalFormatting sqref="A4:A9">
    <cfRule type="expression" dxfId="9" priority="10" stopIfTrue="1">
      <formula>$B4&lt;$B3</formula>
    </cfRule>
  </conditionalFormatting>
  <conditionalFormatting sqref="B4:G7 B9:G9">
    <cfRule type="expression" dxfId="8" priority="6">
      <formula>B4&lt;TODAY()</formula>
    </cfRule>
    <cfRule type="expression" dxfId="7" priority="7" stopIfTrue="1">
      <formula>WEEKDAY(B4)=1</formula>
    </cfRule>
    <cfRule type="expression" dxfId="6" priority="8" stopIfTrue="1">
      <formula>WEEKDAY(B4)=7</formula>
    </cfRule>
    <cfRule type="expression" dxfId="5" priority="9" stopIfTrue="1">
      <formula>AND(WEEKDAY(B4)&gt;1,WEEKDAY(B4)&lt;7)</formula>
    </cfRule>
  </conditionalFormatting>
  <conditionalFormatting sqref="J5">
    <cfRule type="cellIs" dxfId="4" priority="5" operator="equal">
      <formula>"L"</formula>
    </cfRule>
  </conditionalFormatting>
  <conditionalFormatting sqref="B8:G8">
    <cfRule type="expression" dxfId="3" priority="1">
      <formula>B8&lt;TODAY()</formula>
    </cfRule>
    <cfRule type="expression" dxfId="2" priority="2" stopIfTrue="1">
      <formula>WEEKDAY(B8)=1</formula>
    </cfRule>
    <cfRule type="expression" dxfId="1" priority="3" stopIfTrue="1">
      <formula>WEEKDAY(B8)=7</formula>
    </cfRule>
    <cfRule type="expression" dxfId="0" priority="4" stopIfTrue="1">
      <formula>AND(WEEKDAY(B8)&gt;1,WEEKDAY(B8)&lt;7)</formula>
    </cfRule>
  </conditionalFormatting>
  <hyperlinks>
    <hyperlink ref="I2" r:id="rId1"/>
    <hyperlink ref="A11" r:id="rId2"/>
  </hyperlinks>
  <pageMargins left="0.78740157499999996" right="0.78740157499999996" top="0.984251969" bottom="0.984251969" header="0.4921259845" footer="0.4921259845"/>
  <pageSetup paperSize="9"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21" r:id="rId6" name="Drop Down 29">
              <controlPr locked="0" defaultSize="0" autoLine="0" autoPict="0">
                <anchor moveWithCells="1">
                  <from>
                    <xdr:col>15</xdr:col>
                    <xdr:colOff>381000</xdr:colOff>
                    <xdr:row>0</xdr:row>
                    <xdr:rowOff>0</xdr:rowOff>
                  </from>
                  <to>
                    <xdr:col>17</xdr:col>
                    <xdr:colOff>114300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3" r:id="rId7" name="Button 81">
              <controlPr defaultSize="0" print="0" autoFill="0" autoPict="0" macro="[0]!ChargementUpDateCalendar">
                <anchor moveWithCells="1" sizeWithCells="1">
                  <from>
                    <xdr:col>7</xdr:col>
                    <xdr:colOff>85725</xdr:colOff>
                    <xdr:row>1</xdr:row>
                    <xdr:rowOff>0</xdr:rowOff>
                  </from>
                  <to>
                    <xdr:col>9</xdr:col>
                    <xdr:colOff>809625</xdr:colOff>
                    <xdr:row>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6" r:id="rId8" name="Button 134">
              <controlPr defaultSize="0" print="0" autoFill="0" autoPict="0" macro="[0]!ChargementUpDateCalendar">
                <anchor moveWithCells="1" sizeWithCells="1">
                  <from>
                    <xdr:col>13</xdr:col>
                    <xdr:colOff>142875</xdr:colOff>
                    <xdr:row>1</xdr:row>
                    <xdr:rowOff>161925</xdr:rowOff>
                  </from>
                  <to>
                    <xdr:col>17</xdr:col>
                    <xdr:colOff>1238250</xdr:colOff>
                    <xdr:row>1</xdr:row>
                    <xdr:rowOff>485775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"/>
  <sheetViews>
    <sheetView workbookViewId="0">
      <selection activeCell="I7" sqref="I7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68</vt:i4>
      </vt:variant>
    </vt:vector>
  </HeadingPairs>
  <TitlesOfParts>
    <vt:vector size="74" baseType="lpstr">
      <vt:lpstr>Planning</vt:lpstr>
      <vt:lpstr>mode d'emploi</vt:lpstr>
      <vt:lpstr>paramètres</vt:lpstr>
      <vt:lpstr>jours fériés</vt:lpstr>
      <vt:lpstr>vacances scolaires</vt:lpstr>
      <vt:lpstr>libre</vt:lpstr>
      <vt:lpstr>A_1</vt:lpstr>
      <vt:lpstr>A_2</vt:lpstr>
      <vt:lpstr>A_3</vt:lpstr>
      <vt:lpstr>A_4</vt:lpstr>
      <vt:lpstr>annee_1</vt:lpstr>
      <vt:lpstr>annee_z</vt:lpstr>
      <vt:lpstr>années_fériés</vt:lpstr>
      <vt:lpstr>B_1</vt:lpstr>
      <vt:lpstr>B_2</vt:lpstr>
      <vt:lpstr>C_1</vt:lpstr>
      <vt:lpstr>C_2</vt:lpstr>
      <vt:lpstr>choix_zone</vt:lpstr>
      <vt:lpstr>Compteur</vt:lpstr>
      <vt:lpstr>d</vt:lpstr>
      <vt:lpstr>DateEnreg</vt:lpstr>
      <vt:lpstr>DateInitiale</vt:lpstr>
      <vt:lpstr>derniers_jours</vt:lpstr>
      <vt:lpstr>fete_nat</vt:lpstr>
      <vt:lpstr>fete_nat_jour</vt:lpstr>
      <vt:lpstr>fete_nat_mois</vt:lpstr>
      <vt:lpstr>fêtes_nat</vt:lpstr>
      <vt:lpstr>flag_alsace</vt:lpstr>
      <vt:lpstr>formule_intéressante</vt:lpstr>
      <vt:lpstr>import</vt:lpstr>
      <vt:lpstr>label_mois</vt:lpstr>
      <vt:lpstr>LF</vt:lpstr>
      <vt:lpstr>liste_Zones</vt:lpstr>
      <vt:lpstr>Macros</vt:lpstr>
      <vt:lpstr>mode_Alsace</vt:lpstr>
      <vt:lpstr>mode_Belgique</vt:lpstr>
      <vt:lpstr>mode_entêtes</vt:lpstr>
      <vt:lpstr>mode_France</vt:lpstr>
      <vt:lpstr>mode_initial</vt:lpstr>
      <vt:lpstr>mode_luxembourg</vt:lpstr>
      <vt:lpstr>mode_suisse</vt:lpstr>
      <vt:lpstr>nb_fériés</vt:lpstr>
      <vt:lpstr>NomAbsolu</vt:lpstr>
      <vt:lpstr>pays</vt:lpstr>
      <vt:lpstr>période</vt:lpstr>
      <vt:lpstr>position_année</vt:lpstr>
      <vt:lpstr>premier_jour</vt:lpstr>
      <vt:lpstr>samedi_ouvrable</vt:lpstr>
      <vt:lpstr>sans_fériés</vt:lpstr>
      <vt:lpstr>sans_fond</vt:lpstr>
      <vt:lpstr>sans_pentecote</vt:lpstr>
      <vt:lpstr>start</vt:lpstr>
      <vt:lpstr>start_fériés</vt:lpstr>
      <vt:lpstr>StatutChargement</vt:lpstr>
      <vt:lpstr>table_Paques</vt:lpstr>
      <vt:lpstr>texte_macros</vt:lpstr>
      <vt:lpstr>V_1</vt:lpstr>
      <vt:lpstr>V_2</vt:lpstr>
      <vt:lpstr>V_3</vt:lpstr>
      <vt:lpstr>V_4</vt:lpstr>
      <vt:lpstr>V_5</vt:lpstr>
      <vt:lpstr>V_6</vt:lpstr>
      <vt:lpstr>V_max</vt:lpstr>
      <vt:lpstr>V_min</vt:lpstr>
      <vt:lpstr>version</vt:lpstr>
      <vt:lpstr>Z</vt:lpstr>
      <vt:lpstr>Z_A</vt:lpstr>
      <vt:lpstr>Z_B</vt:lpstr>
      <vt:lpstr>Z_C</vt:lpstr>
      <vt:lpstr>zone</vt:lpstr>
      <vt:lpstr>'mode d''emploi'!Zone_d_impression</vt:lpstr>
      <vt:lpstr>Planning!Zone_d_impression</vt:lpstr>
      <vt:lpstr>zone_import</vt:lpstr>
      <vt:lpstr>zone_impression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calendrier automatique</dc:title>
  <dc:creator>jeanmarc.stoeffler@doublevez.com</dc:creator>
  <dc:description>fichier rempli d'électronique !_x000d_
site Excel : http://www.doublevez.com</dc:description>
  <cp:lastModifiedBy>perso</cp:lastModifiedBy>
  <cp:lastPrinted>2026-06-26T14:55:32Z</cp:lastPrinted>
  <dcterms:created xsi:type="dcterms:W3CDTF">2003-07-23T22:25:53Z</dcterms:created>
  <dcterms:modified xsi:type="dcterms:W3CDTF">2026-07-15T17:17:00Z</dcterms:modified>
</cp:coreProperties>
</file>